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24\Rendeletek\3_2024 mellékletei\"/>
    </mc:Choice>
  </mc:AlternateContent>
  <xr:revisionPtr revIDLastSave="0" documentId="13_ncr:1_{F3A1962B-4322-418D-9344-9928346C8AE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5" sheetId="7" r:id="rId1"/>
    <sheet name="Munka4" sheetId="6" r:id="rId2"/>
    <sheet name="Munka3" sheetId="5" r:id="rId3"/>
    <sheet name="Munka2" sheetId="4" r:id="rId4"/>
    <sheet name="Munka1" sheetId="1" r:id="rId5"/>
  </sheets>
  <definedNames>
    <definedName name="_xlnm.Print_Titles" localSheetId="3">Munka2!$6:$7</definedName>
    <definedName name="_xlnm.Print_Titles" localSheetId="2">Munka3!$5:$6</definedName>
    <definedName name="_xlnm.Print_Titles" localSheetId="1">Munka4!$5:$6</definedName>
    <definedName name="_xlnm.Print_Titles" localSheetId="0">Munka5!$5:$6</definedName>
    <definedName name="_xlnm.Print_Area" localSheetId="4">Munka1!$A$1:$P$206</definedName>
    <definedName name="_xlnm.Print_Area" localSheetId="3">Munka2!$A$1:$P$204</definedName>
    <definedName name="_xlnm.Print_Area" localSheetId="2">Munka3!$A$1:$P$205</definedName>
    <definedName name="_xlnm.Print_Area" localSheetId="1">Munka4!$A$1:$P$205</definedName>
    <definedName name="_xlnm.Print_Area" localSheetId="0">Munka5!$A$1:$P$215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15" i="7" l="1"/>
  <c r="D215" i="7"/>
  <c r="E215" i="7"/>
  <c r="F215" i="7"/>
  <c r="G215" i="7"/>
  <c r="H215" i="7"/>
  <c r="J215" i="7"/>
  <c r="N215" i="7"/>
  <c r="B215" i="7"/>
  <c r="P10" i="7"/>
  <c r="P12" i="7"/>
  <c r="P13" i="7"/>
  <c r="P14" i="7"/>
  <c r="P15" i="7"/>
  <c r="P16" i="7"/>
  <c r="P18" i="7"/>
  <c r="P20" i="7"/>
  <c r="P21" i="7"/>
  <c r="P22" i="7"/>
  <c r="P23" i="7"/>
  <c r="P24" i="7"/>
  <c r="P25" i="7"/>
  <c r="P26" i="7"/>
  <c r="P27" i="7"/>
  <c r="P28" i="7"/>
  <c r="P29" i="7"/>
  <c r="P31" i="7"/>
  <c r="P32" i="7"/>
  <c r="P34" i="7"/>
  <c r="P36" i="7"/>
  <c r="P38" i="7"/>
  <c r="P39" i="7"/>
  <c r="P41" i="7"/>
  <c r="P43" i="7"/>
  <c r="P44" i="7"/>
  <c r="P46" i="7"/>
  <c r="P47" i="7"/>
  <c r="P48" i="7"/>
  <c r="P49" i="7"/>
  <c r="P51" i="7"/>
  <c r="P52" i="7"/>
  <c r="P53" i="7"/>
  <c r="P55" i="7"/>
  <c r="P56" i="7"/>
  <c r="P57" i="7"/>
  <c r="P58" i="7"/>
  <c r="P59" i="7"/>
  <c r="P62" i="7"/>
  <c r="P63" i="7"/>
  <c r="P64" i="7"/>
  <c r="P65" i="7"/>
  <c r="P66" i="7"/>
  <c r="P69" i="7"/>
  <c r="P70" i="7"/>
  <c r="P71" i="7"/>
  <c r="P72" i="7"/>
  <c r="P73" i="7"/>
  <c r="P75" i="7"/>
  <c r="P76" i="7"/>
  <c r="P77" i="7"/>
  <c r="P79" i="7"/>
  <c r="P80" i="7"/>
  <c r="P81" i="7"/>
  <c r="P82" i="7"/>
  <c r="P85" i="7"/>
  <c r="P86" i="7"/>
  <c r="P88" i="7"/>
  <c r="P89" i="7"/>
  <c r="P91" i="7"/>
  <c r="P92" i="7"/>
  <c r="P94" i="7"/>
  <c r="P95" i="7"/>
  <c r="P96" i="7"/>
  <c r="P98" i="7"/>
  <c r="P99" i="7"/>
  <c r="P100" i="7"/>
  <c r="P102" i="7"/>
  <c r="P103" i="7"/>
  <c r="P104" i="7"/>
  <c r="P106" i="7"/>
  <c r="P107" i="7"/>
  <c r="P109" i="7"/>
  <c r="P110" i="7"/>
  <c r="P111" i="7"/>
  <c r="P112" i="7"/>
  <c r="P113" i="7"/>
  <c r="P116" i="7"/>
  <c r="P117" i="7"/>
  <c r="P118" i="7"/>
  <c r="P119" i="7"/>
  <c r="P120" i="7"/>
  <c r="P122" i="7"/>
  <c r="P123" i="7"/>
  <c r="P125" i="7"/>
  <c r="P126" i="7"/>
  <c r="P128" i="7"/>
  <c r="P129" i="7"/>
  <c r="P131" i="7"/>
  <c r="P132" i="7"/>
  <c r="P133" i="7"/>
  <c r="P134" i="7"/>
  <c r="P135" i="7"/>
  <c r="P136" i="7"/>
  <c r="P137" i="7"/>
  <c r="P138" i="7"/>
  <c r="P139" i="7"/>
  <c r="P140" i="7"/>
  <c r="P141" i="7"/>
  <c r="P142" i="7"/>
  <c r="P143" i="7"/>
  <c r="P144" i="7"/>
  <c r="P145" i="7"/>
  <c r="P146" i="7"/>
  <c r="P147" i="7"/>
  <c r="P148" i="7"/>
  <c r="J157" i="7"/>
  <c r="K157" i="7"/>
  <c r="O213" i="7"/>
  <c r="O212" i="7"/>
  <c r="P212" i="7" s="1"/>
  <c r="O211" i="7"/>
  <c r="P211" i="7" s="1"/>
  <c r="O210" i="7"/>
  <c r="P210" i="7" s="1"/>
  <c r="O209" i="7"/>
  <c r="O208" i="7"/>
  <c r="O207" i="7"/>
  <c r="P207" i="7" s="1"/>
  <c r="O206" i="7"/>
  <c r="P206" i="7" s="1"/>
  <c r="O205" i="7"/>
  <c r="P205" i="7" s="1"/>
  <c r="O204" i="7"/>
  <c r="P204" i="7" s="1"/>
  <c r="O203" i="7"/>
  <c r="P203" i="7" s="1"/>
  <c r="O202" i="7"/>
  <c r="P202" i="7" s="1"/>
  <c r="O201" i="7"/>
  <c r="P201" i="7" s="1"/>
  <c r="O200" i="7"/>
  <c r="P200" i="7" s="1"/>
  <c r="O199" i="7"/>
  <c r="P199" i="7" s="1"/>
  <c r="O198" i="7"/>
  <c r="P198" i="7" s="1"/>
  <c r="O197" i="7"/>
  <c r="P197" i="7" s="1"/>
  <c r="O196" i="7"/>
  <c r="P196" i="7" s="1"/>
  <c r="O195" i="7"/>
  <c r="P195" i="7" s="1"/>
  <c r="O194" i="7"/>
  <c r="P194" i="7" s="1"/>
  <c r="O193" i="7"/>
  <c r="P192" i="7"/>
  <c r="O191" i="7"/>
  <c r="P191" i="7" s="1"/>
  <c r="O190" i="7"/>
  <c r="P190" i="7" s="1"/>
  <c r="O189" i="7"/>
  <c r="O188" i="7"/>
  <c r="P188" i="7" s="1"/>
  <c r="O187" i="7"/>
  <c r="P187" i="7" s="1"/>
  <c r="O186" i="7"/>
  <c r="P186" i="7" s="1"/>
  <c r="P185" i="7"/>
  <c r="O184" i="7"/>
  <c r="O183" i="7"/>
  <c r="O182" i="7"/>
  <c r="P182" i="7" s="1"/>
  <c r="O181" i="7"/>
  <c r="P181" i="7" s="1"/>
  <c r="O180" i="7"/>
  <c r="P180" i="7" s="1"/>
  <c r="O179" i="7"/>
  <c r="P179" i="7" s="1"/>
  <c r="O178" i="7"/>
  <c r="P178" i="7" s="1"/>
  <c r="O177" i="7"/>
  <c r="O176" i="7"/>
  <c r="O175" i="7"/>
  <c r="O174" i="7"/>
  <c r="P174" i="7" s="1"/>
  <c r="O173" i="7"/>
  <c r="P173" i="7" s="1"/>
  <c r="O172" i="7"/>
  <c r="O171" i="7"/>
  <c r="P171" i="7" s="1"/>
  <c r="O170" i="7"/>
  <c r="O169" i="7"/>
  <c r="O168" i="7"/>
  <c r="P168" i="7" s="1"/>
  <c r="O167" i="7"/>
  <c r="O165" i="7"/>
  <c r="P165" i="7" s="1"/>
  <c r="O164" i="7"/>
  <c r="P164" i="7" s="1"/>
  <c r="P163" i="7"/>
  <c r="O162" i="7"/>
  <c r="N161" i="7"/>
  <c r="M161" i="7"/>
  <c r="L161" i="7"/>
  <c r="K161" i="7"/>
  <c r="J161" i="7"/>
  <c r="D213" i="7"/>
  <c r="D212" i="7"/>
  <c r="D211" i="7"/>
  <c r="D210" i="7"/>
  <c r="D209" i="7"/>
  <c r="D208" i="7"/>
  <c r="D207" i="7"/>
  <c r="D206" i="7"/>
  <c r="D205" i="7"/>
  <c r="D204" i="7"/>
  <c r="D203" i="7"/>
  <c r="D202" i="7"/>
  <c r="D201" i="7"/>
  <c r="D200" i="7"/>
  <c r="D199" i="7"/>
  <c r="D198" i="7"/>
  <c r="D197" i="7"/>
  <c r="D196" i="7"/>
  <c r="D195" i="7"/>
  <c r="D194" i="7"/>
  <c r="D193" i="7"/>
  <c r="D192" i="7"/>
  <c r="D191" i="7"/>
  <c r="D190" i="7"/>
  <c r="D189" i="7"/>
  <c r="D188" i="7"/>
  <c r="D187" i="7"/>
  <c r="D186" i="7"/>
  <c r="D185" i="7"/>
  <c r="D184" i="7"/>
  <c r="D183" i="7"/>
  <c r="D182" i="7"/>
  <c r="D181" i="7"/>
  <c r="D180" i="7"/>
  <c r="D179" i="7"/>
  <c r="D178" i="7"/>
  <c r="D177" i="7"/>
  <c r="D176" i="7"/>
  <c r="D175" i="7"/>
  <c r="D174" i="7"/>
  <c r="D173" i="7"/>
  <c r="D172" i="7"/>
  <c r="D171" i="7"/>
  <c r="D170" i="7"/>
  <c r="D169" i="7"/>
  <c r="D168" i="7"/>
  <c r="D167" i="7"/>
  <c r="D166" i="7"/>
  <c r="D165" i="7"/>
  <c r="D164" i="7"/>
  <c r="D162" i="7"/>
  <c r="C161" i="7"/>
  <c r="B161" i="7"/>
  <c r="I158" i="7"/>
  <c r="K158" i="7" s="1"/>
  <c r="N79" i="7"/>
  <c r="B68" i="7"/>
  <c r="C68" i="7"/>
  <c r="E68" i="7"/>
  <c r="F68" i="7"/>
  <c r="H68" i="7"/>
  <c r="I68" i="7"/>
  <c r="M68" i="7"/>
  <c r="N68" i="7"/>
  <c r="I79" i="7"/>
  <c r="M79" i="7"/>
  <c r="B79" i="7"/>
  <c r="C79" i="7"/>
  <c r="D79" i="7"/>
  <c r="E79" i="7"/>
  <c r="F79" i="7"/>
  <c r="G79" i="7"/>
  <c r="O159" i="7"/>
  <c r="K159" i="7"/>
  <c r="J159" i="7"/>
  <c r="G159" i="7"/>
  <c r="D159" i="7"/>
  <c r="O158" i="7"/>
  <c r="J158" i="7"/>
  <c r="G158" i="7"/>
  <c r="D158" i="7"/>
  <c r="O157" i="7"/>
  <c r="P157" i="7" s="1"/>
  <c r="O156" i="7"/>
  <c r="K156" i="7"/>
  <c r="J156" i="7"/>
  <c r="G156" i="7"/>
  <c r="D156" i="7"/>
  <c r="O155" i="7"/>
  <c r="K155" i="7"/>
  <c r="J155" i="7"/>
  <c r="G155" i="7"/>
  <c r="D155" i="7"/>
  <c r="O154" i="7"/>
  <c r="K154" i="7"/>
  <c r="J154" i="7"/>
  <c r="O153" i="7"/>
  <c r="O152" i="7" s="1"/>
  <c r="P152" i="7" s="1"/>
  <c r="K153" i="7"/>
  <c r="K152" i="7" s="1"/>
  <c r="J153" i="7"/>
  <c r="G153" i="7"/>
  <c r="G152" i="7" s="1"/>
  <c r="D153" i="7"/>
  <c r="D152" i="7" s="1"/>
  <c r="D150" i="7" s="1"/>
  <c r="N152" i="7"/>
  <c r="M152" i="7"/>
  <c r="I152" i="7"/>
  <c r="H152" i="7"/>
  <c r="H150" i="7" s="1"/>
  <c r="F152" i="7"/>
  <c r="F150" i="7" s="1"/>
  <c r="E152" i="7"/>
  <c r="C152" i="7"/>
  <c r="C150" i="7" s="1"/>
  <c r="B152" i="7"/>
  <c r="O151" i="7"/>
  <c r="N150" i="7"/>
  <c r="M150" i="7"/>
  <c r="E150" i="7"/>
  <c r="B150" i="7"/>
  <c r="O148" i="7"/>
  <c r="K148" i="7"/>
  <c r="J148" i="7"/>
  <c r="O147" i="7"/>
  <c r="K147" i="7"/>
  <c r="L147" i="7" s="1"/>
  <c r="J147" i="7"/>
  <c r="G147" i="7"/>
  <c r="O146" i="7"/>
  <c r="K146" i="7"/>
  <c r="J146" i="7"/>
  <c r="O145" i="7"/>
  <c r="K145" i="7"/>
  <c r="J145" i="7"/>
  <c r="O144" i="7"/>
  <c r="K144" i="7"/>
  <c r="L144" i="7" s="1"/>
  <c r="J144" i="7"/>
  <c r="O143" i="7"/>
  <c r="K143" i="7"/>
  <c r="J143" i="7"/>
  <c r="O142" i="7"/>
  <c r="K142" i="7"/>
  <c r="J142" i="7"/>
  <c r="O141" i="7"/>
  <c r="K141" i="7"/>
  <c r="J141" i="7"/>
  <c r="O140" i="7"/>
  <c r="K140" i="7"/>
  <c r="J140" i="7"/>
  <c r="G140" i="7"/>
  <c r="D140" i="7"/>
  <c r="O139" i="7"/>
  <c r="K139" i="7"/>
  <c r="H139" i="7"/>
  <c r="G139" i="7"/>
  <c r="O138" i="7"/>
  <c r="K138" i="7"/>
  <c r="J138" i="7"/>
  <c r="G138" i="7"/>
  <c r="D138" i="7"/>
  <c r="O137" i="7"/>
  <c r="K137" i="7"/>
  <c r="J137" i="7"/>
  <c r="O136" i="7"/>
  <c r="K136" i="7"/>
  <c r="J136" i="7"/>
  <c r="L136" i="7" s="1"/>
  <c r="G136" i="7"/>
  <c r="D136" i="7"/>
  <c r="O135" i="7"/>
  <c r="K135" i="7"/>
  <c r="J135" i="7"/>
  <c r="G135" i="7"/>
  <c r="D135" i="7"/>
  <c r="O134" i="7"/>
  <c r="K134" i="7"/>
  <c r="J134" i="7"/>
  <c r="G134" i="7"/>
  <c r="O133" i="7"/>
  <c r="K133" i="7"/>
  <c r="J133" i="7"/>
  <c r="L133" i="7" s="1"/>
  <c r="O132" i="7"/>
  <c r="K132" i="7"/>
  <c r="J132" i="7"/>
  <c r="G132" i="7"/>
  <c r="D132" i="7"/>
  <c r="N131" i="7"/>
  <c r="I131" i="7"/>
  <c r="F131" i="7"/>
  <c r="E131" i="7"/>
  <c r="C131" i="7"/>
  <c r="B131" i="7"/>
  <c r="O129" i="7"/>
  <c r="K129" i="7"/>
  <c r="K128" i="7" s="1"/>
  <c r="J129" i="7"/>
  <c r="G129" i="7"/>
  <c r="O128" i="7"/>
  <c r="N128" i="7"/>
  <c r="M128" i="7"/>
  <c r="I128" i="7"/>
  <c r="H128" i="7"/>
  <c r="G128" i="7"/>
  <c r="F128" i="7"/>
  <c r="E128" i="7"/>
  <c r="D128" i="7"/>
  <c r="C128" i="7"/>
  <c r="B128" i="7"/>
  <c r="O126" i="7"/>
  <c r="K126" i="7"/>
  <c r="L126" i="7" s="1"/>
  <c r="L125" i="7" s="1"/>
  <c r="J126" i="7"/>
  <c r="G126" i="7"/>
  <c r="D126" i="7"/>
  <c r="D125" i="7" s="1"/>
  <c r="O125" i="7"/>
  <c r="N125" i="7"/>
  <c r="M125" i="7"/>
  <c r="J125" i="7"/>
  <c r="I125" i="7"/>
  <c r="H125" i="7"/>
  <c r="G125" i="7"/>
  <c r="F125" i="7"/>
  <c r="E125" i="7"/>
  <c r="C125" i="7"/>
  <c r="B125" i="7"/>
  <c r="O123" i="7"/>
  <c r="O122" i="7" s="1"/>
  <c r="K123" i="7"/>
  <c r="K122" i="7" s="1"/>
  <c r="J123" i="7"/>
  <c r="G123" i="7"/>
  <c r="G122" i="7" s="1"/>
  <c r="N122" i="7"/>
  <c r="M122" i="7"/>
  <c r="J122" i="7"/>
  <c r="I122" i="7"/>
  <c r="H122" i="7"/>
  <c r="F122" i="7"/>
  <c r="E122" i="7"/>
  <c r="D122" i="7"/>
  <c r="C122" i="7"/>
  <c r="B122" i="7"/>
  <c r="O120" i="7"/>
  <c r="K120" i="7"/>
  <c r="J120" i="7"/>
  <c r="G120" i="7"/>
  <c r="D120" i="7"/>
  <c r="O119" i="7"/>
  <c r="K119" i="7"/>
  <c r="J119" i="7"/>
  <c r="L119" i="7" s="1"/>
  <c r="G119" i="7"/>
  <c r="D119" i="7"/>
  <c r="O118" i="7"/>
  <c r="K118" i="7"/>
  <c r="L118" i="7" s="1"/>
  <c r="J118" i="7"/>
  <c r="G118" i="7"/>
  <c r="D118" i="7"/>
  <c r="O117" i="7"/>
  <c r="K117" i="7"/>
  <c r="J117" i="7"/>
  <c r="G117" i="7"/>
  <c r="D117" i="7"/>
  <c r="N116" i="7"/>
  <c r="M116" i="7"/>
  <c r="I116" i="7"/>
  <c r="H116" i="7"/>
  <c r="F116" i="7"/>
  <c r="E116" i="7"/>
  <c r="C116" i="7"/>
  <c r="B116" i="7"/>
  <c r="O113" i="7"/>
  <c r="K113" i="7"/>
  <c r="J113" i="7"/>
  <c r="G113" i="7"/>
  <c r="D113" i="7"/>
  <c r="O112" i="7"/>
  <c r="K112" i="7"/>
  <c r="J112" i="7"/>
  <c r="G112" i="7"/>
  <c r="D112" i="7"/>
  <c r="O111" i="7"/>
  <c r="K111" i="7"/>
  <c r="L111" i="7" s="1"/>
  <c r="J111" i="7"/>
  <c r="G111" i="7"/>
  <c r="D111" i="7"/>
  <c r="O110" i="7"/>
  <c r="K110" i="7"/>
  <c r="J110" i="7"/>
  <c r="G110" i="7"/>
  <c r="D110" i="7"/>
  <c r="N109" i="7"/>
  <c r="M109" i="7"/>
  <c r="I109" i="7"/>
  <c r="I103" i="7" s="1"/>
  <c r="I102" i="7" s="1"/>
  <c r="H109" i="7"/>
  <c r="H103" i="7" s="1"/>
  <c r="J103" i="7" s="1"/>
  <c r="F109" i="7"/>
  <c r="E109" i="7"/>
  <c r="C109" i="7"/>
  <c r="B109" i="7"/>
  <c r="O107" i="7"/>
  <c r="O106" i="7" s="1"/>
  <c r="K107" i="7"/>
  <c r="K106" i="7" s="1"/>
  <c r="J107" i="7"/>
  <c r="G107" i="7"/>
  <c r="G106" i="7" s="1"/>
  <c r="N106" i="7"/>
  <c r="M106" i="7"/>
  <c r="I106" i="7"/>
  <c r="H106" i="7"/>
  <c r="F106" i="7"/>
  <c r="E106" i="7"/>
  <c r="D106" i="7"/>
  <c r="C106" i="7"/>
  <c r="B106" i="7"/>
  <c r="K105" i="7"/>
  <c r="J105" i="7"/>
  <c r="O104" i="7"/>
  <c r="K104" i="7"/>
  <c r="J104" i="7"/>
  <c r="O103" i="7"/>
  <c r="K103" i="7"/>
  <c r="G103" i="7"/>
  <c r="G102" i="7" s="1"/>
  <c r="D103" i="7"/>
  <c r="D102" i="7" s="1"/>
  <c r="N102" i="7"/>
  <c r="M102" i="7"/>
  <c r="F102" i="7"/>
  <c r="E102" i="7"/>
  <c r="C102" i="7"/>
  <c r="B102" i="7"/>
  <c r="G101" i="7"/>
  <c r="O100" i="7"/>
  <c r="K100" i="7"/>
  <c r="J100" i="7"/>
  <c r="G100" i="7"/>
  <c r="O99" i="7"/>
  <c r="K99" i="7"/>
  <c r="J99" i="7"/>
  <c r="G99" i="7"/>
  <c r="D99" i="7"/>
  <c r="D98" i="7" s="1"/>
  <c r="N98" i="7"/>
  <c r="M98" i="7"/>
  <c r="I98" i="7"/>
  <c r="H98" i="7"/>
  <c r="F98" i="7"/>
  <c r="E98" i="7"/>
  <c r="C98" i="7"/>
  <c r="B98" i="7"/>
  <c r="O96" i="7"/>
  <c r="K96" i="7"/>
  <c r="K94" i="7" s="1"/>
  <c r="J96" i="7"/>
  <c r="O95" i="7"/>
  <c r="J95" i="7"/>
  <c r="N94" i="7"/>
  <c r="M94" i="7"/>
  <c r="I94" i="7"/>
  <c r="H94" i="7"/>
  <c r="G94" i="7"/>
  <c r="F94" i="7"/>
  <c r="E94" i="7"/>
  <c r="D94" i="7"/>
  <c r="C94" i="7"/>
  <c r="B94" i="7"/>
  <c r="O92" i="7"/>
  <c r="K92" i="7"/>
  <c r="J92" i="7"/>
  <c r="J91" i="7" s="1"/>
  <c r="G92" i="7"/>
  <c r="G91" i="7" s="1"/>
  <c r="D92" i="7"/>
  <c r="D91" i="7" s="1"/>
  <c r="N91" i="7"/>
  <c r="M91" i="7"/>
  <c r="I91" i="7"/>
  <c r="H91" i="7"/>
  <c r="F91" i="7"/>
  <c r="E91" i="7"/>
  <c r="C91" i="7"/>
  <c r="B91" i="7"/>
  <c r="O89" i="7"/>
  <c r="O88" i="7" s="1"/>
  <c r="K89" i="7"/>
  <c r="K88" i="7" s="1"/>
  <c r="J89" i="7"/>
  <c r="J88" i="7" s="1"/>
  <c r="G89" i="7"/>
  <c r="D89" i="7"/>
  <c r="D88" i="7" s="1"/>
  <c r="N88" i="7"/>
  <c r="M88" i="7"/>
  <c r="I88" i="7"/>
  <c r="H88" i="7"/>
  <c r="G88" i="7"/>
  <c r="F88" i="7"/>
  <c r="E88" i="7"/>
  <c r="C88" i="7"/>
  <c r="B88" i="7"/>
  <c r="O86" i="7"/>
  <c r="O85" i="7" s="1"/>
  <c r="K86" i="7"/>
  <c r="K85" i="7" s="1"/>
  <c r="J86" i="7"/>
  <c r="G86" i="7"/>
  <c r="G85" i="7" s="1"/>
  <c r="N85" i="7"/>
  <c r="M85" i="7"/>
  <c r="J85" i="7"/>
  <c r="I85" i="7"/>
  <c r="H85" i="7"/>
  <c r="F85" i="7"/>
  <c r="E85" i="7"/>
  <c r="D85" i="7"/>
  <c r="C85" i="7"/>
  <c r="B85" i="7"/>
  <c r="O83" i="7"/>
  <c r="K83" i="7"/>
  <c r="J83" i="7"/>
  <c r="O82" i="7"/>
  <c r="K82" i="7"/>
  <c r="H82" i="7"/>
  <c r="H79" i="7" s="1"/>
  <c r="O81" i="7"/>
  <c r="K81" i="7"/>
  <c r="J81" i="7"/>
  <c r="O80" i="7"/>
  <c r="K80" i="7"/>
  <c r="J80" i="7"/>
  <c r="O78" i="7"/>
  <c r="O77" i="7"/>
  <c r="K77" i="7"/>
  <c r="J77" i="7"/>
  <c r="O76" i="7"/>
  <c r="K76" i="7"/>
  <c r="J76" i="7"/>
  <c r="O75" i="7"/>
  <c r="K75" i="7"/>
  <c r="J75" i="7"/>
  <c r="G75" i="7"/>
  <c r="O74" i="7"/>
  <c r="P74" i="7" s="1"/>
  <c r="K74" i="7"/>
  <c r="J74" i="7"/>
  <c r="G74" i="7"/>
  <c r="O73" i="7"/>
  <c r="K73" i="7"/>
  <c r="J73" i="7"/>
  <c r="G73" i="7"/>
  <c r="O72" i="7"/>
  <c r="K72" i="7"/>
  <c r="J72" i="7"/>
  <c r="G72" i="7"/>
  <c r="O71" i="7"/>
  <c r="K71" i="7"/>
  <c r="J71" i="7"/>
  <c r="G71" i="7"/>
  <c r="O70" i="7"/>
  <c r="K70" i="7"/>
  <c r="J70" i="7"/>
  <c r="L70" i="7" s="1"/>
  <c r="G70" i="7"/>
  <c r="O69" i="7"/>
  <c r="K69" i="7"/>
  <c r="K68" i="7" s="1"/>
  <c r="J69" i="7"/>
  <c r="G69" i="7"/>
  <c r="G68" i="7" s="1"/>
  <c r="D69" i="7"/>
  <c r="D68" i="7" s="1"/>
  <c r="O66" i="7"/>
  <c r="K66" i="7"/>
  <c r="J66" i="7"/>
  <c r="O65" i="7"/>
  <c r="K65" i="7"/>
  <c r="J65" i="7"/>
  <c r="G65" i="7"/>
  <c r="D65" i="7"/>
  <c r="O64" i="7"/>
  <c r="K64" i="7"/>
  <c r="J64" i="7"/>
  <c r="G64" i="7"/>
  <c r="D64" i="7"/>
  <c r="O63" i="7"/>
  <c r="K63" i="7"/>
  <c r="J63" i="7"/>
  <c r="G63" i="7"/>
  <c r="D63" i="7"/>
  <c r="N62" i="7"/>
  <c r="M62" i="7"/>
  <c r="I62" i="7"/>
  <c r="H62" i="7"/>
  <c r="F62" i="7"/>
  <c r="E62" i="7"/>
  <c r="D62" i="7"/>
  <c r="C62" i="7"/>
  <c r="B62" i="7"/>
  <c r="O61" i="7"/>
  <c r="K59" i="7"/>
  <c r="H59" i="7"/>
  <c r="J59" i="7" s="1"/>
  <c r="L59" i="7" s="1"/>
  <c r="O58" i="7"/>
  <c r="K58" i="7"/>
  <c r="J58" i="7"/>
  <c r="O57" i="7"/>
  <c r="K57" i="7"/>
  <c r="J57" i="7"/>
  <c r="G57" i="7"/>
  <c r="O56" i="7"/>
  <c r="K56" i="7"/>
  <c r="K55" i="7" s="1"/>
  <c r="J56" i="7"/>
  <c r="G56" i="7"/>
  <c r="N55" i="7"/>
  <c r="M55" i="7"/>
  <c r="I55" i="7"/>
  <c r="G55" i="7"/>
  <c r="F55" i="7"/>
  <c r="E55" i="7"/>
  <c r="D55" i="7"/>
  <c r="C55" i="7"/>
  <c r="B55" i="7"/>
  <c r="O53" i="7"/>
  <c r="K53" i="7"/>
  <c r="J53" i="7"/>
  <c r="O52" i="7"/>
  <c r="K52" i="7"/>
  <c r="L52" i="7" s="1"/>
  <c r="J52" i="7"/>
  <c r="G52" i="7"/>
  <c r="G51" i="7" s="1"/>
  <c r="D52" i="7"/>
  <c r="D51" i="7" s="1"/>
  <c r="N51" i="7"/>
  <c r="M51" i="7"/>
  <c r="J51" i="7"/>
  <c r="I51" i="7"/>
  <c r="H51" i="7"/>
  <c r="F51" i="7"/>
  <c r="E51" i="7"/>
  <c r="C51" i="7"/>
  <c r="B51" i="7"/>
  <c r="O49" i="7"/>
  <c r="K49" i="7"/>
  <c r="K46" i="7" s="1"/>
  <c r="H49" i="7"/>
  <c r="H46" i="7" s="1"/>
  <c r="O48" i="7"/>
  <c r="K48" i="7"/>
  <c r="J48" i="7"/>
  <c r="L48" i="7" s="1"/>
  <c r="O47" i="7"/>
  <c r="K47" i="7"/>
  <c r="J47" i="7"/>
  <c r="G47" i="7"/>
  <c r="G46" i="7" s="1"/>
  <c r="N46" i="7"/>
  <c r="M46" i="7"/>
  <c r="I46" i="7"/>
  <c r="F46" i="7"/>
  <c r="E46" i="7"/>
  <c r="D46" i="7"/>
  <c r="C46" i="7"/>
  <c r="B46" i="7"/>
  <c r="O44" i="7"/>
  <c r="K44" i="7"/>
  <c r="J44" i="7"/>
  <c r="L44" i="7" s="1"/>
  <c r="G44" i="7"/>
  <c r="O43" i="7"/>
  <c r="K43" i="7"/>
  <c r="J43" i="7"/>
  <c r="L43" i="7" s="1"/>
  <c r="G43" i="7"/>
  <c r="D43" i="7"/>
  <c r="O42" i="7"/>
  <c r="N41" i="7"/>
  <c r="M41" i="7"/>
  <c r="I41" i="7"/>
  <c r="H41" i="7"/>
  <c r="F41" i="7"/>
  <c r="E41" i="7"/>
  <c r="D41" i="7"/>
  <c r="C41" i="7"/>
  <c r="B41" i="7"/>
  <c r="K39" i="7"/>
  <c r="J39" i="7"/>
  <c r="L39" i="7" s="1"/>
  <c r="L38" i="7" s="1"/>
  <c r="G39" i="7"/>
  <c r="G38" i="7" s="1"/>
  <c r="D39" i="7"/>
  <c r="D38" i="7" s="1"/>
  <c r="N38" i="7"/>
  <c r="K38" i="7"/>
  <c r="J38" i="7"/>
  <c r="I38" i="7"/>
  <c r="H38" i="7"/>
  <c r="F38" i="7"/>
  <c r="E38" i="7"/>
  <c r="C38" i="7"/>
  <c r="B38" i="7"/>
  <c r="O36" i="7"/>
  <c r="K36" i="7"/>
  <c r="J36" i="7"/>
  <c r="G36" i="7"/>
  <c r="O35" i="7"/>
  <c r="K35" i="7"/>
  <c r="K34" i="7" s="1"/>
  <c r="J35" i="7"/>
  <c r="G35" i="7"/>
  <c r="D35" i="7"/>
  <c r="N34" i="7"/>
  <c r="M34" i="7"/>
  <c r="I34" i="7"/>
  <c r="H34" i="7"/>
  <c r="F34" i="7"/>
  <c r="E34" i="7"/>
  <c r="D34" i="7"/>
  <c r="C34" i="7"/>
  <c r="B34" i="7"/>
  <c r="O32" i="7"/>
  <c r="O31" i="7" s="1"/>
  <c r="K32" i="7"/>
  <c r="J32" i="7"/>
  <c r="G32" i="7"/>
  <c r="G31" i="7" s="1"/>
  <c r="D32" i="7"/>
  <c r="N31" i="7"/>
  <c r="M31" i="7"/>
  <c r="K31" i="7"/>
  <c r="I31" i="7"/>
  <c r="H31" i="7"/>
  <c r="F31" i="7"/>
  <c r="E31" i="7"/>
  <c r="D31" i="7"/>
  <c r="C31" i="7"/>
  <c r="B31" i="7"/>
  <c r="O29" i="7"/>
  <c r="J29" i="7"/>
  <c r="L29" i="7" s="1"/>
  <c r="O28" i="7"/>
  <c r="J28" i="7"/>
  <c r="L28" i="7" s="1"/>
  <c r="O27" i="7"/>
  <c r="K27" i="7"/>
  <c r="J27" i="7"/>
  <c r="O26" i="7"/>
  <c r="K26" i="7"/>
  <c r="J26" i="7"/>
  <c r="O25" i="7"/>
  <c r="K25" i="7"/>
  <c r="J25" i="7"/>
  <c r="G25" i="7"/>
  <c r="O24" i="7"/>
  <c r="K24" i="7"/>
  <c r="J24" i="7"/>
  <c r="L24" i="7" s="1"/>
  <c r="G24" i="7"/>
  <c r="O23" i="7"/>
  <c r="K23" i="7"/>
  <c r="J23" i="7"/>
  <c r="G23" i="7"/>
  <c r="O22" i="7"/>
  <c r="K22" i="7"/>
  <c r="J22" i="7"/>
  <c r="L22" i="7" s="1"/>
  <c r="G22" i="7"/>
  <c r="O21" i="7"/>
  <c r="K21" i="7"/>
  <c r="H21" i="7"/>
  <c r="J21" i="7" s="1"/>
  <c r="G21" i="7"/>
  <c r="O20" i="7"/>
  <c r="K20" i="7"/>
  <c r="J20" i="7"/>
  <c r="G20" i="7"/>
  <c r="O19" i="7"/>
  <c r="K19" i="7"/>
  <c r="J19" i="7"/>
  <c r="L19" i="7" s="1"/>
  <c r="G19" i="7"/>
  <c r="D19" i="7"/>
  <c r="O18" i="7"/>
  <c r="K18" i="7"/>
  <c r="J18" i="7"/>
  <c r="G18" i="7"/>
  <c r="D18" i="7"/>
  <c r="O17" i="7"/>
  <c r="K17" i="7"/>
  <c r="J17" i="7"/>
  <c r="G17" i="7"/>
  <c r="D17" i="7"/>
  <c r="O16" i="7"/>
  <c r="K16" i="7"/>
  <c r="J16" i="7"/>
  <c r="G16" i="7"/>
  <c r="D16" i="7"/>
  <c r="O15" i="7"/>
  <c r="K15" i="7"/>
  <c r="J15" i="7"/>
  <c r="L15" i="7" s="1"/>
  <c r="G15" i="7"/>
  <c r="D15" i="7"/>
  <c r="O14" i="7"/>
  <c r="K14" i="7"/>
  <c r="J14" i="7"/>
  <c r="G14" i="7"/>
  <c r="D14" i="7"/>
  <c r="O13" i="7"/>
  <c r="K13" i="7"/>
  <c r="J13" i="7"/>
  <c r="G13" i="7"/>
  <c r="D13" i="7"/>
  <c r="O12" i="7"/>
  <c r="K12" i="7"/>
  <c r="L12" i="7" s="1"/>
  <c r="J12" i="7"/>
  <c r="G12" i="7"/>
  <c r="D12" i="7"/>
  <c r="O11" i="7"/>
  <c r="K11" i="7"/>
  <c r="J11" i="7"/>
  <c r="L11" i="7" s="1"/>
  <c r="G11" i="7"/>
  <c r="D11" i="7"/>
  <c r="N10" i="7"/>
  <c r="M10" i="7"/>
  <c r="I10" i="7"/>
  <c r="H10" i="7"/>
  <c r="F10" i="7"/>
  <c r="E10" i="7"/>
  <c r="C10" i="7"/>
  <c r="C8" i="7" s="1"/>
  <c r="B10" i="7"/>
  <c r="H68" i="6"/>
  <c r="P153" i="7" l="1"/>
  <c r="E8" i="7"/>
  <c r="L47" i="7"/>
  <c r="H55" i="7"/>
  <c r="J68" i="7"/>
  <c r="L76" i="7"/>
  <c r="L80" i="7"/>
  <c r="O94" i="7"/>
  <c r="L113" i="7"/>
  <c r="F8" i="7"/>
  <c r="O79" i="7"/>
  <c r="B8" i="7"/>
  <c r="L17" i="7"/>
  <c r="L27" i="7"/>
  <c r="O55" i="7"/>
  <c r="L72" i="7"/>
  <c r="O131" i="7"/>
  <c r="L157" i="7"/>
  <c r="K79" i="7"/>
  <c r="O161" i="7"/>
  <c r="L13" i="7"/>
  <c r="L16" i="7"/>
  <c r="K62" i="7"/>
  <c r="L66" i="7"/>
  <c r="L77" i="7"/>
  <c r="L92" i="7"/>
  <c r="L91" i="7" s="1"/>
  <c r="O150" i="7"/>
  <c r="D161" i="7"/>
  <c r="K51" i="7"/>
  <c r="L65" i="7"/>
  <c r="L69" i="7"/>
  <c r="L83" i="7"/>
  <c r="L86" i="7"/>
  <c r="L85" i="7" s="1"/>
  <c r="L105" i="7"/>
  <c r="L26" i="7"/>
  <c r="G62" i="7"/>
  <c r="L73" i="7"/>
  <c r="L74" i="7"/>
  <c r="L75" i="7"/>
  <c r="L112" i="7"/>
  <c r="L137" i="7"/>
  <c r="L143" i="7"/>
  <c r="L159" i="7"/>
  <c r="P162" i="7"/>
  <c r="I150" i="7"/>
  <c r="I215" i="7" s="1"/>
  <c r="O102" i="7"/>
  <c r="N8" i="7"/>
  <c r="O68" i="7"/>
  <c r="P68" i="7" s="1"/>
  <c r="O10" i="7"/>
  <c r="G98" i="7"/>
  <c r="J10" i="7"/>
  <c r="L20" i="7"/>
  <c r="J49" i="7"/>
  <c r="J46" i="7" s="1"/>
  <c r="L53" i="7"/>
  <c r="L51" i="7" s="1"/>
  <c r="L57" i="7"/>
  <c r="L89" i="7"/>
  <c r="L88" i="7" s="1"/>
  <c r="D109" i="7"/>
  <c r="K125" i="7"/>
  <c r="G131" i="7"/>
  <c r="L140" i="7"/>
  <c r="L158" i="7"/>
  <c r="P158" i="7" s="1"/>
  <c r="K10" i="7"/>
  <c r="I8" i="7"/>
  <c r="G34" i="7"/>
  <c r="J41" i="7"/>
  <c r="K41" i="7"/>
  <c r="O62" i="7"/>
  <c r="J82" i="7"/>
  <c r="L82" i="7" s="1"/>
  <c r="H102" i="7"/>
  <c r="L104" i="7"/>
  <c r="K109" i="7"/>
  <c r="D116" i="7"/>
  <c r="L120" i="7"/>
  <c r="L145" i="7"/>
  <c r="L146" i="7"/>
  <c r="L154" i="7"/>
  <c r="L156" i="7"/>
  <c r="G10" i="7"/>
  <c r="G41" i="7"/>
  <c r="L71" i="7"/>
  <c r="L81" i="7"/>
  <c r="L79" i="7" s="1"/>
  <c r="O98" i="7"/>
  <c r="K102" i="7"/>
  <c r="K116" i="7"/>
  <c r="L141" i="7"/>
  <c r="L142" i="7"/>
  <c r="L148" i="7"/>
  <c r="G150" i="7"/>
  <c r="L155" i="7"/>
  <c r="L138" i="7"/>
  <c r="L36" i="7"/>
  <c r="O39" i="7"/>
  <c r="M38" i="7"/>
  <c r="J94" i="7"/>
  <c r="L95" i="7"/>
  <c r="L100" i="7"/>
  <c r="J98" i="7"/>
  <c r="L23" i="7"/>
  <c r="L32" i="7"/>
  <c r="J31" i="7"/>
  <c r="L41" i="7"/>
  <c r="L49" i="7"/>
  <c r="K91" i="7"/>
  <c r="K98" i="7"/>
  <c r="L99" i="7"/>
  <c r="J102" i="7"/>
  <c r="L103" i="7"/>
  <c r="M131" i="7"/>
  <c r="H131" i="7"/>
  <c r="H8" i="7" s="1"/>
  <c r="J139" i="7"/>
  <c r="L139" i="7" s="1"/>
  <c r="D10" i="7"/>
  <c r="L14" i="7"/>
  <c r="L18" i="7"/>
  <c r="O41" i="7"/>
  <c r="O46" i="7"/>
  <c r="J55" i="7"/>
  <c r="L58" i="7"/>
  <c r="L96" i="7"/>
  <c r="L135" i="7"/>
  <c r="K150" i="7"/>
  <c r="K215" i="7" s="1"/>
  <c r="L21" i="7"/>
  <c r="L25" i="7"/>
  <c r="L35" i="7"/>
  <c r="J34" i="7"/>
  <c r="O34" i="7"/>
  <c r="O51" i="7"/>
  <c r="J62" i="7"/>
  <c r="L63" i="7"/>
  <c r="L107" i="7"/>
  <c r="J106" i="7"/>
  <c r="L134" i="7"/>
  <c r="G109" i="7"/>
  <c r="O109" i="7"/>
  <c r="G116" i="7"/>
  <c r="O116" i="7"/>
  <c r="J128" i="7"/>
  <c r="L129" i="7"/>
  <c r="K131" i="7"/>
  <c r="L56" i="7"/>
  <c r="L64" i="7"/>
  <c r="O91" i="7"/>
  <c r="L110" i="7"/>
  <c r="J109" i="7"/>
  <c r="L117" i="7"/>
  <c r="J116" i="7"/>
  <c r="L123" i="7"/>
  <c r="L122" i="7" s="1"/>
  <c r="D131" i="7"/>
  <c r="L132" i="7"/>
  <c r="L131" i="7" s="1"/>
  <c r="J152" i="7"/>
  <c r="J150" i="7" s="1"/>
  <c r="L153" i="7"/>
  <c r="O207" i="1"/>
  <c r="F207" i="1"/>
  <c r="B207" i="1"/>
  <c r="O206" i="1"/>
  <c r="O205" i="1"/>
  <c r="K205" i="1"/>
  <c r="L205" i="1" s="1"/>
  <c r="J205" i="1"/>
  <c r="G205" i="1"/>
  <c r="D205" i="1"/>
  <c r="O204" i="1"/>
  <c r="K204" i="1"/>
  <c r="J204" i="1"/>
  <c r="L204" i="1" s="1"/>
  <c r="G204" i="1"/>
  <c r="D204" i="1"/>
  <c r="O203" i="1"/>
  <c r="K203" i="1"/>
  <c r="L203" i="1" s="1"/>
  <c r="J203" i="1"/>
  <c r="G203" i="1"/>
  <c r="D203" i="1"/>
  <c r="O202" i="1"/>
  <c r="K202" i="1"/>
  <c r="J202" i="1"/>
  <c r="L202" i="1" s="1"/>
  <c r="G202" i="1"/>
  <c r="D202" i="1"/>
  <c r="O201" i="1"/>
  <c r="K201" i="1"/>
  <c r="L201" i="1" s="1"/>
  <c r="J201" i="1"/>
  <c r="G201" i="1"/>
  <c r="D201" i="1"/>
  <c r="O200" i="1"/>
  <c r="K200" i="1"/>
  <c r="J200" i="1"/>
  <c r="L200" i="1" s="1"/>
  <c r="G200" i="1"/>
  <c r="D200" i="1"/>
  <c r="O199" i="1"/>
  <c r="K199" i="1"/>
  <c r="L199" i="1" s="1"/>
  <c r="J199" i="1"/>
  <c r="G199" i="1"/>
  <c r="D199" i="1"/>
  <c r="O198" i="1"/>
  <c r="K198" i="1"/>
  <c r="J198" i="1"/>
  <c r="L198" i="1" s="1"/>
  <c r="G198" i="1"/>
  <c r="D198" i="1"/>
  <c r="O197" i="1"/>
  <c r="K197" i="1"/>
  <c r="L197" i="1" s="1"/>
  <c r="J197" i="1"/>
  <c r="G197" i="1"/>
  <c r="D197" i="1"/>
  <c r="O196" i="1"/>
  <c r="K196" i="1"/>
  <c r="J196" i="1"/>
  <c r="L196" i="1" s="1"/>
  <c r="G196" i="1"/>
  <c r="D196" i="1"/>
  <c r="O195" i="1"/>
  <c r="K195" i="1"/>
  <c r="L195" i="1" s="1"/>
  <c r="J195" i="1"/>
  <c r="G195" i="1"/>
  <c r="D195" i="1"/>
  <c r="O194" i="1"/>
  <c r="K194" i="1"/>
  <c r="J194" i="1"/>
  <c r="L194" i="1" s="1"/>
  <c r="G194" i="1"/>
  <c r="D194" i="1"/>
  <c r="O193" i="1"/>
  <c r="K193" i="1"/>
  <c r="L193" i="1" s="1"/>
  <c r="J193" i="1"/>
  <c r="G193" i="1"/>
  <c r="O191" i="1"/>
  <c r="L191" i="1"/>
  <c r="K191" i="1"/>
  <c r="J191" i="1"/>
  <c r="G191" i="1"/>
  <c r="D191" i="1"/>
  <c r="O190" i="1"/>
  <c r="K190" i="1"/>
  <c r="J190" i="1"/>
  <c r="L190" i="1" s="1"/>
  <c r="G190" i="1"/>
  <c r="D190" i="1"/>
  <c r="O189" i="1"/>
  <c r="L189" i="1"/>
  <c r="K189" i="1"/>
  <c r="J189" i="1"/>
  <c r="G189" i="1"/>
  <c r="D189" i="1"/>
  <c r="O188" i="1"/>
  <c r="K188" i="1"/>
  <c r="J188" i="1"/>
  <c r="L188" i="1" s="1"/>
  <c r="G188" i="1"/>
  <c r="D188" i="1"/>
  <c r="O187" i="1"/>
  <c r="L187" i="1"/>
  <c r="K187" i="1"/>
  <c r="J187" i="1"/>
  <c r="G187" i="1"/>
  <c r="D187" i="1"/>
  <c r="O186" i="1"/>
  <c r="K186" i="1"/>
  <c r="J186" i="1"/>
  <c r="L186" i="1" s="1"/>
  <c r="G186" i="1"/>
  <c r="D186" i="1"/>
  <c r="O185" i="1"/>
  <c r="L185" i="1"/>
  <c r="K185" i="1"/>
  <c r="J185" i="1"/>
  <c r="G185" i="1"/>
  <c r="D185" i="1"/>
  <c r="O184" i="1"/>
  <c r="K184" i="1"/>
  <c r="J184" i="1"/>
  <c r="L184" i="1" s="1"/>
  <c r="G184" i="1"/>
  <c r="D184" i="1"/>
  <c r="O183" i="1"/>
  <c r="L183" i="1"/>
  <c r="K183" i="1"/>
  <c r="J183" i="1"/>
  <c r="G183" i="1"/>
  <c r="D183" i="1"/>
  <c r="O182" i="1"/>
  <c r="K182" i="1"/>
  <c r="J182" i="1"/>
  <c r="L182" i="1" s="1"/>
  <c r="G182" i="1"/>
  <c r="D182" i="1"/>
  <c r="O181" i="1"/>
  <c r="L181" i="1"/>
  <c r="K181" i="1"/>
  <c r="J181" i="1"/>
  <c r="G181" i="1"/>
  <c r="D181" i="1"/>
  <c r="O180" i="1"/>
  <c r="K180" i="1"/>
  <c r="J180" i="1"/>
  <c r="L180" i="1" s="1"/>
  <c r="G180" i="1"/>
  <c r="D180" i="1"/>
  <c r="O179" i="1"/>
  <c r="L179" i="1"/>
  <c r="K179" i="1"/>
  <c r="J179" i="1"/>
  <c r="G179" i="1"/>
  <c r="D179" i="1"/>
  <c r="O178" i="1"/>
  <c r="J178" i="1"/>
  <c r="G178" i="1"/>
  <c r="D178" i="1"/>
  <c r="O177" i="1"/>
  <c r="L177" i="1"/>
  <c r="J177" i="1"/>
  <c r="G177" i="1"/>
  <c r="D177" i="1"/>
  <c r="O176" i="1"/>
  <c r="K176" i="1"/>
  <c r="J176" i="1"/>
  <c r="L176" i="1" s="1"/>
  <c r="G176" i="1"/>
  <c r="D176" i="1"/>
  <c r="O175" i="1"/>
  <c r="K175" i="1"/>
  <c r="L175" i="1" s="1"/>
  <c r="J175" i="1"/>
  <c r="G175" i="1"/>
  <c r="D175" i="1"/>
  <c r="O174" i="1"/>
  <c r="K174" i="1"/>
  <c r="J174" i="1"/>
  <c r="L174" i="1" s="1"/>
  <c r="G174" i="1"/>
  <c r="D174" i="1"/>
  <c r="O173" i="1"/>
  <c r="K173" i="1"/>
  <c r="L173" i="1" s="1"/>
  <c r="J173" i="1"/>
  <c r="G173" i="1"/>
  <c r="D173" i="1"/>
  <c r="O172" i="1"/>
  <c r="J172" i="1"/>
  <c r="L172" i="1" s="1"/>
  <c r="G172" i="1"/>
  <c r="D172" i="1"/>
  <c r="D162" i="1" s="1"/>
  <c r="D207" i="1" s="1"/>
  <c r="O171" i="1"/>
  <c r="J171" i="1"/>
  <c r="G171" i="1"/>
  <c r="D171" i="1"/>
  <c r="O170" i="1"/>
  <c r="L170" i="1"/>
  <c r="J170" i="1"/>
  <c r="G170" i="1"/>
  <c r="D170" i="1"/>
  <c r="O169" i="1"/>
  <c r="K169" i="1"/>
  <c r="J169" i="1"/>
  <c r="L169" i="1" s="1"/>
  <c r="G169" i="1"/>
  <c r="D169" i="1"/>
  <c r="O168" i="1"/>
  <c r="K168" i="1"/>
  <c r="L168" i="1" s="1"/>
  <c r="J168" i="1"/>
  <c r="G168" i="1"/>
  <c r="D168" i="1"/>
  <c r="O167" i="1"/>
  <c r="K167" i="1"/>
  <c r="J167" i="1"/>
  <c r="L167" i="1" s="1"/>
  <c r="G167" i="1"/>
  <c r="D167" i="1"/>
  <c r="O166" i="1"/>
  <c r="K166" i="1"/>
  <c r="L166" i="1" s="1"/>
  <c r="J166" i="1"/>
  <c r="G166" i="1"/>
  <c r="D166" i="1"/>
  <c r="O165" i="1"/>
  <c r="K165" i="1"/>
  <c r="J165" i="1"/>
  <c r="L165" i="1" s="1"/>
  <c r="G165" i="1"/>
  <c r="D165" i="1"/>
  <c r="O164" i="1"/>
  <c r="K164" i="1"/>
  <c r="L164" i="1" s="1"/>
  <c r="J164" i="1"/>
  <c r="G164" i="1"/>
  <c r="D164" i="1"/>
  <c r="O163" i="1"/>
  <c r="K163" i="1"/>
  <c r="J163" i="1"/>
  <c r="L163" i="1" s="1"/>
  <c r="G163" i="1"/>
  <c r="D163" i="1"/>
  <c r="O162" i="1"/>
  <c r="I162" i="1"/>
  <c r="H162" i="1"/>
  <c r="H207" i="1" s="1"/>
  <c r="G162" i="1"/>
  <c r="G207" i="1" s="1"/>
  <c r="F162" i="1"/>
  <c r="E162" i="1"/>
  <c r="E207" i="1" s="1"/>
  <c r="C162" i="1"/>
  <c r="C207" i="1" s="1"/>
  <c r="B162" i="1"/>
  <c r="O205" i="4"/>
  <c r="F205" i="4"/>
  <c r="B205" i="4"/>
  <c r="O204" i="4"/>
  <c r="O203" i="4"/>
  <c r="K203" i="4"/>
  <c r="J203" i="4"/>
  <c r="L203" i="4" s="1"/>
  <c r="G203" i="4"/>
  <c r="D203" i="4"/>
  <c r="O202" i="4"/>
  <c r="K202" i="4"/>
  <c r="L202" i="4" s="1"/>
  <c r="J202" i="4"/>
  <c r="G202" i="4"/>
  <c r="D202" i="4"/>
  <c r="O201" i="4"/>
  <c r="K201" i="4"/>
  <c r="J201" i="4"/>
  <c r="L201" i="4" s="1"/>
  <c r="G201" i="4"/>
  <c r="D201" i="4"/>
  <c r="O200" i="4"/>
  <c r="K200" i="4"/>
  <c r="L200" i="4" s="1"/>
  <c r="J200" i="4"/>
  <c r="G200" i="4"/>
  <c r="D200" i="4"/>
  <c r="O199" i="4"/>
  <c r="K199" i="4"/>
  <c r="J199" i="4"/>
  <c r="L199" i="4" s="1"/>
  <c r="G199" i="4"/>
  <c r="D199" i="4"/>
  <c r="O198" i="4"/>
  <c r="K198" i="4"/>
  <c r="L198" i="4" s="1"/>
  <c r="J198" i="4"/>
  <c r="G198" i="4"/>
  <c r="D198" i="4"/>
  <c r="O197" i="4"/>
  <c r="K197" i="4"/>
  <c r="J197" i="4"/>
  <c r="L197" i="4" s="1"/>
  <c r="G197" i="4"/>
  <c r="D197" i="4"/>
  <c r="O196" i="4"/>
  <c r="K196" i="4"/>
  <c r="J196" i="4"/>
  <c r="L196" i="4" s="1"/>
  <c r="G196" i="4"/>
  <c r="D196" i="4"/>
  <c r="O195" i="4"/>
  <c r="K195" i="4"/>
  <c r="J195" i="4"/>
  <c r="L195" i="4" s="1"/>
  <c r="G195" i="4"/>
  <c r="D195" i="4"/>
  <c r="O194" i="4"/>
  <c r="K194" i="4"/>
  <c r="J194" i="4"/>
  <c r="L194" i="4" s="1"/>
  <c r="G194" i="4"/>
  <c r="D194" i="4"/>
  <c r="O193" i="4"/>
  <c r="K193" i="4"/>
  <c r="J193" i="4"/>
  <c r="L193" i="4" s="1"/>
  <c r="G193" i="4"/>
  <c r="D193" i="4"/>
  <c r="O192" i="4"/>
  <c r="K192" i="4"/>
  <c r="J192" i="4"/>
  <c r="L192" i="4" s="1"/>
  <c r="G192" i="4"/>
  <c r="D192" i="4"/>
  <c r="O191" i="4"/>
  <c r="K191" i="4"/>
  <c r="K176" i="4" s="1"/>
  <c r="J191" i="4"/>
  <c r="L191" i="4" s="1"/>
  <c r="G191" i="4"/>
  <c r="O189" i="4"/>
  <c r="L189" i="4"/>
  <c r="K189" i="4"/>
  <c r="J189" i="4"/>
  <c r="G189" i="4"/>
  <c r="D189" i="4"/>
  <c r="O188" i="4"/>
  <c r="K188" i="4"/>
  <c r="J188" i="4"/>
  <c r="L188" i="4" s="1"/>
  <c r="G188" i="4"/>
  <c r="D188" i="4"/>
  <c r="O187" i="4"/>
  <c r="L187" i="4"/>
  <c r="K187" i="4"/>
  <c r="J187" i="4"/>
  <c r="G187" i="4"/>
  <c r="D187" i="4"/>
  <c r="O186" i="4"/>
  <c r="K186" i="4"/>
  <c r="J186" i="4"/>
  <c r="L186" i="4" s="1"/>
  <c r="G186" i="4"/>
  <c r="D186" i="4"/>
  <c r="O185" i="4"/>
  <c r="L185" i="4"/>
  <c r="K185" i="4"/>
  <c r="J185" i="4"/>
  <c r="G185" i="4"/>
  <c r="D185" i="4"/>
  <c r="O184" i="4"/>
  <c r="K184" i="4"/>
  <c r="J184" i="4"/>
  <c r="L184" i="4" s="1"/>
  <c r="G184" i="4"/>
  <c r="D184" i="4"/>
  <c r="O183" i="4"/>
  <c r="L183" i="4"/>
  <c r="K183" i="4"/>
  <c r="J183" i="4"/>
  <c r="G183" i="4"/>
  <c r="D183" i="4"/>
  <c r="O182" i="4"/>
  <c r="K182" i="4"/>
  <c r="J182" i="4"/>
  <c r="L182" i="4" s="1"/>
  <c r="G182" i="4"/>
  <c r="D182" i="4"/>
  <c r="O181" i="4"/>
  <c r="L181" i="4"/>
  <c r="K181" i="4"/>
  <c r="J181" i="4"/>
  <c r="G181" i="4"/>
  <c r="D181" i="4"/>
  <c r="O180" i="4"/>
  <c r="K180" i="4"/>
  <c r="J180" i="4"/>
  <c r="L180" i="4" s="1"/>
  <c r="G180" i="4"/>
  <c r="D180" i="4"/>
  <c r="O179" i="4"/>
  <c r="L179" i="4"/>
  <c r="K179" i="4"/>
  <c r="J179" i="4"/>
  <c r="G179" i="4"/>
  <c r="D179" i="4"/>
  <c r="O178" i="4"/>
  <c r="K178" i="4"/>
  <c r="J178" i="4"/>
  <c r="L178" i="4" s="1"/>
  <c r="G178" i="4"/>
  <c r="D178" i="4"/>
  <c r="O177" i="4"/>
  <c r="L177" i="4"/>
  <c r="K177" i="4"/>
  <c r="J177" i="4"/>
  <c r="G177" i="4"/>
  <c r="D177" i="4"/>
  <c r="O176" i="4"/>
  <c r="J176" i="4"/>
  <c r="L176" i="4" s="1"/>
  <c r="G176" i="4"/>
  <c r="D176" i="4"/>
  <c r="O175" i="4"/>
  <c r="L175" i="4"/>
  <c r="J175" i="4"/>
  <c r="G175" i="4"/>
  <c r="D175" i="4"/>
  <c r="O174" i="4"/>
  <c r="K174" i="4"/>
  <c r="J174" i="4"/>
  <c r="L174" i="4" s="1"/>
  <c r="G174" i="4"/>
  <c r="D174" i="4"/>
  <c r="O173" i="4"/>
  <c r="K173" i="4"/>
  <c r="J173" i="4"/>
  <c r="L173" i="4" s="1"/>
  <c r="G173" i="4"/>
  <c r="D173" i="4"/>
  <c r="O172" i="4"/>
  <c r="K172" i="4"/>
  <c r="J172" i="4"/>
  <c r="L172" i="4" s="1"/>
  <c r="G172" i="4"/>
  <c r="D172" i="4"/>
  <c r="O171" i="4"/>
  <c r="K171" i="4"/>
  <c r="K169" i="4" s="1"/>
  <c r="K160" i="4" s="1"/>
  <c r="J171" i="4"/>
  <c r="L171" i="4" s="1"/>
  <c r="G171" i="4"/>
  <c r="D171" i="4"/>
  <c r="O170" i="4"/>
  <c r="J170" i="4"/>
  <c r="L170" i="4" s="1"/>
  <c r="G170" i="4"/>
  <c r="D170" i="4"/>
  <c r="D160" i="4" s="1"/>
  <c r="D205" i="4" s="1"/>
  <c r="O169" i="4"/>
  <c r="J169" i="4"/>
  <c r="J160" i="4" s="1"/>
  <c r="J205" i="4" s="1"/>
  <c r="G169" i="4"/>
  <c r="D169" i="4"/>
  <c r="O168" i="4"/>
  <c r="L168" i="4"/>
  <c r="J168" i="4"/>
  <c r="G168" i="4"/>
  <c r="D168" i="4"/>
  <c r="O167" i="4"/>
  <c r="K167" i="4"/>
  <c r="J167" i="4"/>
  <c r="L167" i="4" s="1"/>
  <c r="G167" i="4"/>
  <c r="D167" i="4"/>
  <c r="O166" i="4"/>
  <c r="K166" i="4"/>
  <c r="J166" i="4"/>
  <c r="L166" i="4" s="1"/>
  <c r="G166" i="4"/>
  <c r="D166" i="4"/>
  <c r="O165" i="4"/>
  <c r="L165" i="4"/>
  <c r="K165" i="4"/>
  <c r="J165" i="4"/>
  <c r="G165" i="4"/>
  <c r="D165" i="4"/>
  <c r="O164" i="4"/>
  <c r="K164" i="4"/>
  <c r="J164" i="4"/>
  <c r="L164" i="4" s="1"/>
  <c r="G164" i="4"/>
  <c r="D164" i="4"/>
  <c r="O163" i="4"/>
  <c r="L163" i="4"/>
  <c r="K163" i="4"/>
  <c r="J163" i="4"/>
  <c r="G163" i="4"/>
  <c r="D163" i="4"/>
  <c r="O162" i="4"/>
  <c r="K162" i="4"/>
  <c r="J162" i="4"/>
  <c r="L162" i="4" s="1"/>
  <c r="G162" i="4"/>
  <c r="D162" i="4"/>
  <c r="O161" i="4"/>
  <c r="L161" i="4"/>
  <c r="K161" i="4"/>
  <c r="J161" i="4"/>
  <c r="G161" i="4"/>
  <c r="D161" i="4"/>
  <c r="O160" i="4"/>
  <c r="I160" i="4"/>
  <c r="H160" i="4"/>
  <c r="H205" i="4" s="1"/>
  <c r="G160" i="4"/>
  <c r="G205" i="4" s="1"/>
  <c r="F160" i="4"/>
  <c r="E160" i="4"/>
  <c r="E205" i="4" s="1"/>
  <c r="C160" i="4"/>
  <c r="C205" i="4" s="1"/>
  <c r="B160" i="4"/>
  <c r="O206" i="5"/>
  <c r="F206" i="5"/>
  <c r="B206" i="5"/>
  <c r="O205" i="5"/>
  <c r="O204" i="5"/>
  <c r="K204" i="5"/>
  <c r="J204" i="5"/>
  <c r="L204" i="5" s="1"/>
  <c r="G204" i="5"/>
  <c r="D204" i="5"/>
  <c r="O203" i="5"/>
  <c r="K203" i="5"/>
  <c r="J203" i="5"/>
  <c r="L203" i="5" s="1"/>
  <c r="G203" i="5"/>
  <c r="D203" i="5"/>
  <c r="O202" i="5"/>
  <c r="K202" i="5"/>
  <c r="J202" i="5"/>
  <c r="L202" i="5" s="1"/>
  <c r="G202" i="5"/>
  <c r="D202" i="5"/>
  <c r="O201" i="5"/>
  <c r="K201" i="5"/>
  <c r="J201" i="5"/>
  <c r="L201" i="5" s="1"/>
  <c r="G201" i="5"/>
  <c r="D201" i="5"/>
  <c r="O200" i="5"/>
  <c r="K200" i="5"/>
  <c r="J200" i="5"/>
  <c r="L200" i="5" s="1"/>
  <c r="G200" i="5"/>
  <c r="D200" i="5"/>
  <c r="O199" i="5"/>
  <c r="K199" i="5"/>
  <c r="J199" i="5"/>
  <c r="L199" i="5" s="1"/>
  <c r="G199" i="5"/>
  <c r="D199" i="5"/>
  <c r="O198" i="5"/>
  <c r="K198" i="5"/>
  <c r="J198" i="5"/>
  <c r="L198" i="5" s="1"/>
  <c r="G198" i="5"/>
  <c r="D198" i="5"/>
  <c r="O197" i="5"/>
  <c r="K197" i="5"/>
  <c r="J197" i="5"/>
  <c r="L197" i="5" s="1"/>
  <c r="G197" i="5"/>
  <c r="D197" i="5"/>
  <c r="O196" i="5"/>
  <c r="K196" i="5"/>
  <c r="J196" i="5"/>
  <c r="L196" i="5" s="1"/>
  <c r="G196" i="5"/>
  <c r="D196" i="5"/>
  <c r="O195" i="5"/>
  <c r="K195" i="5"/>
  <c r="J195" i="5"/>
  <c r="L195" i="5" s="1"/>
  <c r="G195" i="5"/>
  <c r="D195" i="5"/>
  <c r="O194" i="5"/>
  <c r="K194" i="5"/>
  <c r="J194" i="5"/>
  <c r="L194" i="5" s="1"/>
  <c r="G194" i="5"/>
  <c r="D194" i="5"/>
  <c r="O193" i="5"/>
  <c r="K193" i="5"/>
  <c r="J193" i="5"/>
  <c r="L193" i="5" s="1"/>
  <c r="G193" i="5"/>
  <c r="D193" i="5"/>
  <c r="O192" i="5"/>
  <c r="K192" i="5"/>
  <c r="K177" i="5" s="1"/>
  <c r="J192" i="5"/>
  <c r="L192" i="5" s="1"/>
  <c r="G192" i="5"/>
  <c r="O190" i="5"/>
  <c r="L190" i="5"/>
  <c r="K190" i="5"/>
  <c r="J190" i="5"/>
  <c r="G190" i="5"/>
  <c r="D190" i="5"/>
  <c r="O189" i="5"/>
  <c r="K189" i="5"/>
  <c r="J189" i="5"/>
  <c r="L189" i="5" s="1"/>
  <c r="G189" i="5"/>
  <c r="D189" i="5"/>
  <c r="O188" i="5"/>
  <c r="L188" i="5"/>
  <c r="K188" i="5"/>
  <c r="J188" i="5"/>
  <c r="G188" i="5"/>
  <c r="D188" i="5"/>
  <c r="O187" i="5"/>
  <c r="K187" i="5"/>
  <c r="J187" i="5"/>
  <c r="L187" i="5" s="1"/>
  <c r="G187" i="5"/>
  <c r="D187" i="5"/>
  <c r="O186" i="5"/>
  <c r="L186" i="5"/>
  <c r="K186" i="5"/>
  <c r="J186" i="5"/>
  <c r="G186" i="5"/>
  <c r="D186" i="5"/>
  <c r="O185" i="5"/>
  <c r="K185" i="5"/>
  <c r="J185" i="5"/>
  <c r="L185" i="5" s="1"/>
  <c r="G185" i="5"/>
  <c r="D185" i="5"/>
  <c r="O184" i="5"/>
  <c r="L184" i="5"/>
  <c r="K184" i="5"/>
  <c r="J184" i="5"/>
  <c r="G184" i="5"/>
  <c r="D184" i="5"/>
  <c r="O183" i="5"/>
  <c r="K183" i="5"/>
  <c r="J183" i="5"/>
  <c r="L183" i="5" s="1"/>
  <c r="G183" i="5"/>
  <c r="D183" i="5"/>
  <c r="O182" i="5"/>
  <c r="L182" i="5"/>
  <c r="K182" i="5"/>
  <c r="J182" i="5"/>
  <c r="G182" i="5"/>
  <c r="D182" i="5"/>
  <c r="O181" i="5"/>
  <c r="K181" i="5"/>
  <c r="J181" i="5"/>
  <c r="L181" i="5" s="1"/>
  <c r="G181" i="5"/>
  <c r="D181" i="5"/>
  <c r="O180" i="5"/>
  <c r="L180" i="5"/>
  <c r="K180" i="5"/>
  <c r="J180" i="5"/>
  <c r="G180" i="5"/>
  <c r="D180" i="5"/>
  <c r="O179" i="5"/>
  <c r="K179" i="5"/>
  <c r="J179" i="5"/>
  <c r="L179" i="5" s="1"/>
  <c r="G179" i="5"/>
  <c r="D179" i="5"/>
  <c r="O178" i="5"/>
  <c r="L178" i="5"/>
  <c r="K178" i="5"/>
  <c r="J178" i="5"/>
  <c r="G178" i="5"/>
  <c r="D178" i="5"/>
  <c r="O177" i="5"/>
  <c r="J177" i="5"/>
  <c r="L177" i="5" s="1"/>
  <c r="G177" i="5"/>
  <c r="D177" i="5"/>
  <c r="O176" i="5"/>
  <c r="L176" i="5"/>
  <c r="J176" i="5"/>
  <c r="G176" i="5"/>
  <c r="D176" i="5"/>
  <c r="O175" i="5"/>
  <c r="K175" i="5"/>
  <c r="J175" i="5"/>
  <c r="L175" i="5" s="1"/>
  <c r="G175" i="5"/>
  <c r="D175" i="5"/>
  <c r="O174" i="5"/>
  <c r="K174" i="5"/>
  <c r="L174" i="5" s="1"/>
  <c r="J174" i="5"/>
  <c r="G174" i="5"/>
  <c r="D174" i="5"/>
  <c r="O173" i="5"/>
  <c r="K173" i="5"/>
  <c r="J173" i="5"/>
  <c r="L173" i="5" s="1"/>
  <c r="G173" i="5"/>
  <c r="D173" i="5"/>
  <c r="O172" i="5"/>
  <c r="K172" i="5"/>
  <c r="K170" i="5" s="1"/>
  <c r="K161" i="5" s="1"/>
  <c r="J172" i="5"/>
  <c r="L172" i="5" s="1"/>
  <c r="G172" i="5"/>
  <c r="D172" i="5"/>
  <c r="O171" i="5"/>
  <c r="L171" i="5"/>
  <c r="J171" i="5"/>
  <c r="G171" i="5"/>
  <c r="D171" i="5"/>
  <c r="D161" i="5" s="1"/>
  <c r="D206" i="5" s="1"/>
  <c r="O170" i="5"/>
  <c r="J170" i="5"/>
  <c r="J161" i="5" s="1"/>
  <c r="J206" i="5" s="1"/>
  <c r="G170" i="5"/>
  <c r="D170" i="5"/>
  <c r="O169" i="5"/>
  <c r="L169" i="5"/>
  <c r="J169" i="5"/>
  <c r="G169" i="5"/>
  <c r="D169" i="5"/>
  <c r="O168" i="5"/>
  <c r="K168" i="5"/>
  <c r="J168" i="5"/>
  <c r="L168" i="5" s="1"/>
  <c r="G168" i="5"/>
  <c r="D168" i="5"/>
  <c r="O167" i="5"/>
  <c r="K167" i="5"/>
  <c r="L167" i="5" s="1"/>
  <c r="J167" i="5"/>
  <c r="G167" i="5"/>
  <c r="D167" i="5"/>
  <c r="O166" i="5"/>
  <c r="K166" i="5"/>
  <c r="J166" i="5"/>
  <c r="L166" i="5" s="1"/>
  <c r="G166" i="5"/>
  <c r="D166" i="5"/>
  <c r="O165" i="5"/>
  <c r="K165" i="5"/>
  <c r="J165" i="5"/>
  <c r="L165" i="5" s="1"/>
  <c r="G165" i="5"/>
  <c r="D165" i="5"/>
  <c r="O164" i="5"/>
  <c r="K164" i="5"/>
  <c r="J164" i="5"/>
  <c r="L164" i="5" s="1"/>
  <c r="G164" i="5"/>
  <c r="D164" i="5"/>
  <c r="O163" i="5"/>
  <c r="K163" i="5"/>
  <c r="J163" i="5"/>
  <c r="L163" i="5" s="1"/>
  <c r="G163" i="5"/>
  <c r="D163" i="5"/>
  <c r="O162" i="5"/>
  <c r="K162" i="5"/>
  <c r="J162" i="5"/>
  <c r="L162" i="5" s="1"/>
  <c r="G162" i="5"/>
  <c r="D162" i="5"/>
  <c r="O161" i="5"/>
  <c r="I161" i="5"/>
  <c r="H161" i="5"/>
  <c r="H206" i="5" s="1"/>
  <c r="G161" i="5"/>
  <c r="G206" i="5" s="1"/>
  <c r="F161" i="5"/>
  <c r="E161" i="5"/>
  <c r="E206" i="5" s="1"/>
  <c r="C161" i="5"/>
  <c r="C206" i="5" s="1"/>
  <c r="B161" i="5"/>
  <c r="O206" i="6"/>
  <c r="F206" i="6"/>
  <c r="B206" i="6"/>
  <c r="O205" i="6"/>
  <c r="O204" i="6"/>
  <c r="K204" i="6"/>
  <c r="L204" i="6" s="1"/>
  <c r="J204" i="6"/>
  <c r="G204" i="6"/>
  <c r="D204" i="6"/>
  <c r="O203" i="6"/>
  <c r="K203" i="6"/>
  <c r="J203" i="6"/>
  <c r="L203" i="6" s="1"/>
  <c r="G203" i="6"/>
  <c r="D203" i="6"/>
  <c r="O202" i="6"/>
  <c r="K202" i="6"/>
  <c r="L202" i="6" s="1"/>
  <c r="J202" i="6"/>
  <c r="G202" i="6"/>
  <c r="D202" i="6"/>
  <c r="O201" i="6"/>
  <c r="K201" i="6"/>
  <c r="J201" i="6"/>
  <c r="L201" i="6" s="1"/>
  <c r="G201" i="6"/>
  <c r="D201" i="6"/>
  <c r="O200" i="6"/>
  <c r="K200" i="6"/>
  <c r="L200" i="6" s="1"/>
  <c r="J200" i="6"/>
  <c r="G200" i="6"/>
  <c r="D200" i="6"/>
  <c r="O199" i="6"/>
  <c r="K199" i="6"/>
  <c r="J199" i="6"/>
  <c r="L199" i="6" s="1"/>
  <c r="G199" i="6"/>
  <c r="D199" i="6"/>
  <c r="O198" i="6"/>
  <c r="K198" i="6"/>
  <c r="L198" i="6" s="1"/>
  <c r="J198" i="6"/>
  <c r="G198" i="6"/>
  <c r="D198" i="6"/>
  <c r="O197" i="6"/>
  <c r="K197" i="6"/>
  <c r="J197" i="6"/>
  <c r="L197" i="6" s="1"/>
  <c r="G197" i="6"/>
  <c r="D197" i="6"/>
  <c r="O196" i="6"/>
  <c r="K196" i="6"/>
  <c r="L196" i="6" s="1"/>
  <c r="J196" i="6"/>
  <c r="G196" i="6"/>
  <c r="D196" i="6"/>
  <c r="O195" i="6"/>
  <c r="K195" i="6"/>
  <c r="J195" i="6"/>
  <c r="L195" i="6" s="1"/>
  <c r="G195" i="6"/>
  <c r="D195" i="6"/>
  <c r="O194" i="6"/>
  <c r="K194" i="6"/>
  <c r="L194" i="6" s="1"/>
  <c r="J194" i="6"/>
  <c r="G194" i="6"/>
  <c r="D194" i="6"/>
  <c r="O193" i="6"/>
  <c r="K193" i="6"/>
  <c r="J193" i="6"/>
  <c r="L193" i="6" s="1"/>
  <c r="G193" i="6"/>
  <c r="D193" i="6"/>
  <c r="O192" i="6"/>
  <c r="K192" i="6"/>
  <c r="K177" i="6" s="1"/>
  <c r="J192" i="6"/>
  <c r="G192" i="6"/>
  <c r="O190" i="6"/>
  <c r="L190" i="6"/>
  <c r="K190" i="6"/>
  <c r="J190" i="6"/>
  <c r="G190" i="6"/>
  <c r="D190" i="6"/>
  <c r="O189" i="6"/>
  <c r="K189" i="6"/>
  <c r="J189" i="6"/>
  <c r="L189" i="6" s="1"/>
  <c r="G189" i="6"/>
  <c r="D189" i="6"/>
  <c r="O188" i="6"/>
  <c r="L188" i="6"/>
  <c r="K188" i="6"/>
  <c r="J188" i="6"/>
  <c r="G188" i="6"/>
  <c r="D188" i="6"/>
  <c r="O187" i="6"/>
  <c r="K187" i="6"/>
  <c r="J187" i="6"/>
  <c r="L187" i="6" s="1"/>
  <c r="G187" i="6"/>
  <c r="D187" i="6"/>
  <c r="O186" i="6"/>
  <c r="L186" i="6"/>
  <c r="K186" i="6"/>
  <c r="J186" i="6"/>
  <c r="G186" i="6"/>
  <c r="D186" i="6"/>
  <c r="O185" i="6"/>
  <c r="K185" i="6"/>
  <c r="J185" i="6"/>
  <c r="L185" i="6" s="1"/>
  <c r="G185" i="6"/>
  <c r="D185" i="6"/>
  <c r="O184" i="6"/>
  <c r="L184" i="6"/>
  <c r="K184" i="6"/>
  <c r="J184" i="6"/>
  <c r="G184" i="6"/>
  <c r="D184" i="6"/>
  <c r="O183" i="6"/>
  <c r="K183" i="6"/>
  <c r="J183" i="6"/>
  <c r="L183" i="6" s="1"/>
  <c r="G183" i="6"/>
  <c r="D183" i="6"/>
  <c r="O182" i="6"/>
  <c r="L182" i="6"/>
  <c r="K182" i="6"/>
  <c r="J182" i="6"/>
  <c r="G182" i="6"/>
  <c r="D182" i="6"/>
  <c r="O181" i="6"/>
  <c r="K181" i="6"/>
  <c r="J181" i="6"/>
  <c r="L181" i="6" s="1"/>
  <c r="G181" i="6"/>
  <c r="D181" i="6"/>
  <c r="O180" i="6"/>
  <c r="L180" i="6"/>
  <c r="K180" i="6"/>
  <c r="J180" i="6"/>
  <c r="G180" i="6"/>
  <c r="D180" i="6"/>
  <c r="O179" i="6"/>
  <c r="K179" i="6"/>
  <c r="J179" i="6"/>
  <c r="L179" i="6" s="1"/>
  <c r="G179" i="6"/>
  <c r="D179" i="6"/>
  <c r="O178" i="6"/>
  <c r="L178" i="6"/>
  <c r="K178" i="6"/>
  <c r="J178" i="6"/>
  <c r="G178" i="6"/>
  <c r="D178" i="6"/>
  <c r="O177" i="6"/>
  <c r="J177" i="6"/>
  <c r="L177" i="6" s="1"/>
  <c r="G177" i="6"/>
  <c r="D177" i="6"/>
  <c r="O176" i="6"/>
  <c r="L176" i="6"/>
  <c r="J176" i="6"/>
  <c r="G176" i="6"/>
  <c r="D176" i="6"/>
  <c r="O175" i="6"/>
  <c r="K175" i="6"/>
  <c r="J175" i="6"/>
  <c r="L175" i="6" s="1"/>
  <c r="G175" i="6"/>
  <c r="D175" i="6"/>
  <c r="O174" i="6"/>
  <c r="K174" i="6"/>
  <c r="L174" i="6" s="1"/>
  <c r="J174" i="6"/>
  <c r="G174" i="6"/>
  <c r="D174" i="6"/>
  <c r="O173" i="6"/>
  <c r="K173" i="6"/>
  <c r="J173" i="6"/>
  <c r="L173" i="6" s="1"/>
  <c r="G173" i="6"/>
  <c r="D173" i="6"/>
  <c r="O172" i="6"/>
  <c r="K172" i="6"/>
  <c r="L172" i="6" s="1"/>
  <c r="J172" i="6"/>
  <c r="G172" i="6"/>
  <c r="D172" i="6"/>
  <c r="O171" i="6"/>
  <c r="J171" i="6"/>
  <c r="L171" i="6" s="1"/>
  <c r="G171" i="6"/>
  <c r="D171" i="6"/>
  <c r="D161" i="6" s="1"/>
  <c r="D206" i="6" s="1"/>
  <c r="O170" i="6"/>
  <c r="J170" i="6"/>
  <c r="G170" i="6"/>
  <c r="D170" i="6"/>
  <c r="O169" i="6"/>
  <c r="L169" i="6"/>
  <c r="J169" i="6"/>
  <c r="G169" i="6"/>
  <c r="D169" i="6"/>
  <c r="O168" i="6"/>
  <c r="K168" i="6"/>
  <c r="J168" i="6"/>
  <c r="L168" i="6" s="1"/>
  <c r="G168" i="6"/>
  <c r="D168" i="6"/>
  <c r="O167" i="6"/>
  <c r="K167" i="6"/>
  <c r="L167" i="6" s="1"/>
  <c r="J167" i="6"/>
  <c r="G167" i="6"/>
  <c r="D167" i="6"/>
  <c r="O166" i="6"/>
  <c r="K166" i="6"/>
  <c r="J166" i="6"/>
  <c r="L166" i="6" s="1"/>
  <c r="G166" i="6"/>
  <c r="D166" i="6"/>
  <c r="O165" i="6"/>
  <c r="K165" i="6"/>
  <c r="L165" i="6" s="1"/>
  <c r="J165" i="6"/>
  <c r="G165" i="6"/>
  <c r="D165" i="6"/>
  <c r="O164" i="6"/>
  <c r="K164" i="6"/>
  <c r="J164" i="6"/>
  <c r="L164" i="6" s="1"/>
  <c r="G164" i="6"/>
  <c r="D164" i="6"/>
  <c r="O163" i="6"/>
  <c r="K163" i="6"/>
  <c r="L163" i="6" s="1"/>
  <c r="J163" i="6"/>
  <c r="G163" i="6"/>
  <c r="D163" i="6"/>
  <c r="O162" i="6"/>
  <c r="K162" i="6"/>
  <c r="J162" i="6"/>
  <c r="L162" i="6" s="1"/>
  <c r="G162" i="6"/>
  <c r="G161" i="6" s="1"/>
  <c r="G206" i="6" s="1"/>
  <c r="D162" i="6"/>
  <c r="O161" i="6"/>
  <c r="I161" i="6"/>
  <c r="H161" i="6"/>
  <c r="F161" i="6"/>
  <c r="E161" i="6"/>
  <c r="E206" i="6" s="1"/>
  <c r="C161" i="6"/>
  <c r="C206" i="6" s="1"/>
  <c r="B161" i="6"/>
  <c r="P44" i="6"/>
  <c r="J148" i="6"/>
  <c r="L148" i="6" s="1"/>
  <c r="P148" i="6" s="1"/>
  <c r="K148" i="6"/>
  <c r="J143" i="6"/>
  <c r="L143" i="6" s="1"/>
  <c r="K143" i="6"/>
  <c r="J144" i="6"/>
  <c r="K144" i="6"/>
  <c r="L144" i="6"/>
  <c r="P144" i="6" s="1"/>
  <c r="J145" i="6"/>
  <c r="K145" i="6"/>
  <c r="L145" i="6" s="1"/>
  <c r="J146" i="6"/>
  <c r="L146" i="6" s="1"/>
  <c r="P146" i="6" s="1"/>
  <c r="K146" i="6"/>
  <c r="J141" i="6"/>
  <c r="L141" i="6" s="1"/>
  <c r="K141" i="6"/>
  <c r="H139" i="6"/>
  <c r="H131" i="6" s="1"/>
  <c r="J137" i="6"/>
  <c r="K137" i="6"/>
  <c r="L137" i="6"/>
  <c r="J133" i="6"/>
  <c r="L133" i="6" s="1"/>
  <c r="P133" i="6" s="1"/>
  <c r="K133" i="6"/>
  <c r="J53" i="6"/>
  <c r="J51" i="6" s="1"/>
  <c r="K53" i="6"/>
  <c r="L28" i="6"/>
  <c r="L29" i="6"/>
  <c r="J28" i="6"/>
  <c r="J29" i="6"/>
  <c r="O160" i="6"/>
  <c r="P160" i="6" s="1"/>
  <c r="O159" i="6"/>
  <c r="K159" i="6"/>
  <c r="J159" i="6"/>
  <c r="L159" i="6" s="1"/>
  <c r="P159" i="6" s="1"/>
  <c r="G159" i="6"/>
  <c r="D159" i="6"/>
  <c r="O158" i="6"/>
  <c r="J158" i="6"/>
  <c r="I158" i="6"/>
  <c r="K158" i="6" s="1"/>
  <c r="G158" i="6"/>
  <c r="D158" i="6"/>
  <c r="O157" i="6"/>
  <c r="P157" i="6" s="1"/>
  <c r="O156" i="6"/>
  <c r="L156" i="6"/>
  <c r="K156" i="6"/>
  <c r="J156" i="6"/>
  <c r="G156" i="6"/>
  <c r="D156" i="6"/>
  <c r="O155" i="6"/>
  <c r="K155" i="6"/>
  <c r="J155" i="6"/>
  <c r="L155" i="6" s="1"/>
  <c r="P155" i="6" s="1"/>
  <c r="G155" i="6"/>
  <c r="D155" i="6"/>
  <c r="O154" i="6"/>
  <c r="K154" i="6"/>
  <c r="J154" i="6"/>
  <c r="L154" i="6" s="1"/>
  <c r="O153" i="6"/>
  <c r="K153" i="6"/>
  <c r="J153" i="6"/>
  <c r="G153" i="6"/>
  <c r="D153" i="6"/>
  <c r="O152" i="6"/>
  <c r="N152" i="6"/>
  <c r="M152" i="6"/>
  <c r="K152" i="6"/>
  <c r="I152" i="6"/>
  <c r="H152" i="6"/>
  <c r="H150" i="6" s="1"/>
  <c r="G152" i="6"/>
  <c r="G150" i="6" s="1"/>
  <c r="F152" i="6"/>
  <c r="E152" i="6"/>
  <c r="D152" i="6"/>
  <c r="C152" i="6"/>
  <c r="C150" i="6" s="1"/>
  <c r="B152" i="6"/>
  <c r="O151" i="6"/>
  <c r="P151" i="6" s="1"/>
  <c r="N150" i="6"/>
  <c r="M150" i="6"/>
  <c r="F150" i="6"/>
  <c r="E150" i="6"/>
  <c r="B150" i="6"/>
  <c r="O148" i="6"/>
  <c r="O147" i="6"/>
  <c r="L147" i="6"/>
  <c r="K147" i="6"/>
  <c r="J147" i="6"/>
  <c r="G147" i="6"/>
  <c r="O146" i="6"/>
  <c r="O145" i="6"/>
  <c r="O144" i="6"/>
  <c r="O143" i="6"/>
  <c r="O142" i="6"/>
  <c r="K142" i="6"/>
  <c r="J142" i="6"/>
  <c r="L142" i="6" s="1"/>
  <c r="P142" i="6" s="1"/>
  <c r="O141" i="6"/>
  <c r="O140" i="6"/>
  <c r="P140" i="6" s="1"/>
  <c r="K140" i="6"/>
  <c r="J140" i="6"/>
  <c r="L140" i="6" s="1"/>
  <c r="G140" i="6"/>
  <c r="D140" i="6"/>
  <c r="O139" i="6"/>
  <c r="N139" i="6"/>
  <c r="M139" i="6"/>
  <c r="K139" i="6"/>
  <c r="J139" i="6"/>
  <c r="L139" i="6" s="1"/>
  <c r="G139" i="6"/>
  <c r="O138" i="6"/>
  <c r="L138" i="6"/>
  <c r="K138" i="6"/>
  <c r="J138" i="6"/>
  <c r="G138" i="6"/>
  <c r="D138" i="6"/>
  <c r="P137" i="6"/>
  <c r="O137" i="6"/>
  <c r="O136" i="6"/>
  <c r="P136" i="6" s="1"/>
  <c r="K136" i="6"/>
  <c r="J136" i="6"/>
  <c r="L136" i="6" s="1"/>
  <c r="G136" i="6"/>
  <c r="D136" i="6"/>
  <c r="O135" i="6"/>
  <c r="P135" i="6" s="1"/>
  <c r="L135" i="6"/>
  <c r="K135" i="6"/>
  <c r="J135" i="6"/>
  <c r="G135" i="6"/>
  <c r="D135" i="6"/>
  <c r="M134" i="6"/>
  <c r="O134" i="6" s="1"/>
  <c r="L134" i="6"/>
  <c r="K134" i="6"/>
  <c r="J134" i="6"/>
  <c r="G134" i="6"/>
  <c r="O133" i="6"/>
  <c r="N132" i="6"/>
  <c r="N131" i="6" s="1"/>
  <c r="M132" i="6"/>
  <c r="K132" i="6"/>
  <c r="J132" i="6"/>
  <c r="G132" i="6"/>
  <c r="D132" i="6"/>
  <c r="M131" i="6"/>
  <c r="I131" i="6"/>
  <c r="F131" i="6"/>
  <c r="E131" i="6"/>
  <c r="D131" i="6"/>
  <c r="C131" i="6"/>
  <c r="B131" i="6"/>
  <c r="O129" i="6"/>
  <c r="P129" i="6" s="1"/>
  <c r="Q128" i="6" s="1"/>
  <c r="K129" i="6"/>
  <c r="J129" i="6"/>
  <c r="L129" i="6" s="1"/>
  <c r="L128" i="6" s="1"/>
  <c r="G129" i="6"/>
  <c r="O128" i="6"/>
  <c r="P128" i="6" s="1"/>
  <c r="N128" i="6"/>
  <c r="M128" i="6"/>
  <c r="K128" i="6"/>
  <c r="J128" i="6"/>
  <c r="I128" i="6"/>
  <c r="H128" i="6"/>
  <c r="G128" i="6"/>
  <c r="F128" i="6"/>
  <c r="E128" i="6"/>
  <c r="D128" i="6"/>
  <c r="C128" i="6"/>
  <c r="B128" i="6"/>
  <c r="O126" i="6"/>
  <c r="K126" i="6"/>
  <c r="K125" i="6" s="1"/>
  <c r="J126" i="6"/>
  <c r="G126" i="6"/>
  <c r="D126" i="6"/>
  <c r="D125" i="6" s="1"/>
  <c r="O125" i="6"/>
  <c r="N125" i="6"/>
  <c r="M125" i="6"/>
  <c r="J125" i="6"/>
  <c r="I125" i="6"/>
  <c r="H125" i="6"/>
  <c r="G125" i="6"/>
  <c r="F125" i="6"/>
  <c r="E125" i="6"/>
  <c r="C125" i="6"/>
  <c r="B125" i="6"/>
  <c r="O123" i="6"/>
  <c r="K123" i="6"/>
  <c r="J123" i="6"/>
  <c r="G123" i="6"/>
  <c r="O122" i="6"/>
  <c r="N122" i="6"/>
  <c r="M122" i="6"/>
  <c r="K122" i="6"/>
  <c r="I122" i="6"/>
  <c r="H122" i="6"/>
  <c r="G122" i="6"/>
  <c r="F122" i="6"/>
  <c r="E122" i="6"/>
  <c r="D122" i="6"/>
  <c r="C122" i="6"/>
  <c r="B122" i="6"/>
  <c r="O120" i="6"/>
  <c r="L120" i="6"/>
  <c r="K120" i="6"/>
  <c r="J120" i="6"/>
  <c r="G120" i="6"/>
  <c r="D120" i="6"/>
  <c r="D116" i="6" s="1"/>
  <c r="O119" i="6"/>
  <c r="K119" i="6"/>
  <c r="L119" i="6" s="1"/>
  <c r="J119" i="6"/>
  <c r="G119" i="6"/>
  <c r="D119" i="6"/>
  <c r="O118" i="6"/>
  <c r="K118" i="6"/>
  <c r="K116" i="6" s="1"/>
  <c r="J118" i="6"/>
  <c r="G118" i="6"/>
  <c r="D118" i="6"/>
  <c r="O117" i="6"/>
  <c r="K117" i="6"/>
  <c r="J117" i="6"/>
  <c r="G117" i="6"/>
  <c r="G116" i="6" s="1"/>
  <c r="D117" i="6"/>
  <c r="O116" i="6"/>
  <c r="N116" i="6"/>
  <c r="M116" i="6"/>
  <c r="I116" i="6"/>
  <c r="H116" i="6"/>
  <c r="F116" i="6"/>
  <c r="E116" i="6"/>
  <c r="C116" i="6"/>
  <c r="B116" i="6"/>
  <c r="O113" i="6"/>
  <c r="P113" i="6" s="1"/>
  <c r="L113" i="6"/>
  <c r="K113" i="6"/>
  <c r="J113" i="6"/>
  <c r="G113" i="6"/>
  <c r="D113" i="6"/>
  <c r="O112" i="6"/>
  <c r="K112" i="6"/>
  <c r="L112" i="6" s="1"/>
  <c r="J112" i="6"/>
  <c r="G112" i="6"/>
  <c r="D112" i="6"/>
  <c r="P111" i="6"/>
  <c r="O111" i="6"/>
  <c r="K111" i="6"/>
  <c r="K109" i="6" s="1"/>
  <c r="J111" i="6"/>
  <c r="L111" i="6" s="1"/>
  <c r="G111" i="6"/>
  <c r="D111" i="6"/>
  <c r="O110" i="6"/>
  <c r="O109" i="6" s="1"/>
  <c r="K110" i="6"/>
  <c r="J110" i="6"/>
  <c r="G110" i="6"/>
  <c r="D110" i="6"/>
  <c r="N109" i="6"/>
  <c r="M109" i="6"/>
  <c r="I109" i="6"/>
  <c r="H109" i="6"/>
  <c r="H103" i="6" s="1"/>
  <c r="H102" i="6" s="1"/>
  <c r="G109" i="6"/>
  <c r="F109" i="6"/>
  <c r="E109" i="6"/>
  <c r="D109" i="6"/>
  <c r="C109" i="6"/>
  <c r="B109" i="6"/>
  <c r="O107" i="6"/>
  <c r="L107" i="6"/>
  <c r="L106" i="6" s="1"/>
  <c r="K107" i="6"/>
  <c r="J107" i="6"/>
  <c r="G107" i="6"/>
  <c r="G106" i="6" s="1"/>
  <c r="N106" i="6"/>
  <c r="M106" i="6"/>
  <c r="K106" i="6"/>
  <c r="J106" i="6"/>
  <c r="I106" i="6"/>
  <c r="H106" i="6"/>
  <c r="F106" i="6"/>
  <c r="E106" i="6"/>
  <c r="D106" i="6"/>
  <c r="C106" i="6"/>
  <c r="B106" i="6"/>
  <c r="L105" i="6"/>
  <c r="K105" i="6"/>
  <c r="J105" i="6"/>
  <c r="O104" i="6"/>
  <c r="O102" i="6" s="1"/>
  <c r="K104" i="6"/>
  <c r="J104" i="6"/>
  <c r="L104" i="6" s="1"/>
  <c r="O103" i="6"/>
  <c r="K103" i="6"/>
  <c r="K102" i="6" s="1"/>
  <c r="I103" i="6"/>
  <c r="G103" i="6"/>
  <c r="D103" i="6"/>
  <c r="D102" i="6" s="1"/>
  <c r="N102" i="6"/>
  <c r="M102" i="6"/>
  <c r="I102" i="6"/>
  <c r="G102" i="6"/>
  <c r="F102" i="6"/>
  <c r="E102" i="6"/>
  <c r="C102" i="6"/>
  <c r="B102" i="6"/>
  <c r="G101" i="6"/>
  <c r="O100" i="6"/>
  <c r="L100" i="6"/>
  <c r="K100" i="6"/>
  <c r="J100" i="6"/>
  <c r="G100" i="6"/>
  <c r="G98" i="6" s="1"/>
  <c r="O99" i="6"/>
  <c r="K99" i="6"/>
  <c r="K98" i="6" s="1"/>
  <c r="J99" i="6"/>
  <c r="G99" i="6"/>
  <c r="D99" i="6"/>
  <c r="N98" i="6"/>
  <c r="M98" i="6"/>
  <c r="I98" i="6"/>
  <c r="H98" i="6"/>
  <c r="F98" i="6"/>
  <c r="E98" i="6"/>
  <c r="D98" i="6"/>
  <c r="C98" i="6"/>
  <c r="B98" i="6"/>
  <c r="P96" i="6"/>
  <c r="O96" i="6"/>
  <c r="O94" i="6" s="1"/>
  <c r="K96" i="6"/>
  <c r="J96" i="6"/>
  <c r="L96" i="6" s="1"/>
  <c r="O95" i="6"/>
  <c r="J95" i="6"/>
  <c r="L95" i="6" s="1"/>
  <c r="P95" i="6" s="1"/>
  <c r="Q94" i="6" s="1"/>
  <c r="N94" i="6"/>
  <c r="M94" i="6"/>
  <c r="K94" i="6"/>
  <c r="J94" i="6"/>
  <c r="I94" i="6"/>
  <c r="H94" i="6"/>
  <c r="G94" i="6"/>
  <c r="F94" i="6"/>
  <c r="E94" i="6"/>
  <c r="D94" i="6"/>
  <c r="C94" i="6"/>
  <c r="B94" i="6"/>
  <c r="O92" i="6"/>
  <c r="K92" i="6"/>
  <c r="K91" i="6" s="1"/>
  <c r="J92" i="6"/>
  <c r="G92" i="6"/>
  <c r="D92" i="6"/>
  <c r="O91" i="6"/>
  <c r="N91" i="6"/>
  <c r="M91" i="6"/>
  <c r="I91" i="6"/>
  <c r="H91" i="6"/>
  <c r="G91" i="6"/>
  <c r="F91" i="6"/>
  <c r="E91" i="6"/>
  <c r="D91" i="6"/>
  <c r="C91" i="6"/>
  <c r="B91" i="6"/>
  <c r="O89" i="6"/>
  <c r="K89" i="6"/>
  <c r="J89" i="6"/>
  <c r="G89" i="6"/>
  <c r="G88" i="6" s="1"/>
  <c r="D89" i="6"/>
  <c r="O88" i="6"/>
  <c r="N88" i="6"/>
  <c r="M88" i="6"/>
  <c r="K88" i="6"/>
  <c r="I88" i="6"/>
  <c r="H88" i="6"/>
  <c r="F88" i="6"/>
  <c r="E88" i="6"/>
  <c r="D88" i="6"/>
  <c r="C88" i="6"/>
  <c r="B88" i="6"/>
  <c r="O86" i="6"/>
  <c r="L86" i="6"/>
  <c r="L85" i="6" s="1"/>
  <c r="K86" i="6"/>
  <c r="J86" i="6"/>
  <c r="G86" i="6"/>
  <c r="G85" i="6" s="1"/>
  <c r="N85" i="6"/>
  <c r="M85" i="6"/>
  <c r="K85" i="6"/>
  <c r="J85" i="6"/>
  <c r="I85" i="6"/>
  <c r="H85" i="6"/>
  <c r="F85" i="6"/>
  <c r="E85" i="6"/>
  <c r="D85" i="6"/>
  <c r="C85" i="6"/>
  <c r="B85" i="6"/>
  <c r="B8" i="6" s="1"/>
  <c r="O83" i="6"/>
  <c r="K83" i="6"/>
  <c r="J83" i="6"/>
  <c r="L83" i="6" s="1"/>
  <c r="P83" i="6" s="1"/>
  <c r="O82" i="6"/>
  <c r="K82" i="6"/>
  <c r="H82" i="6"/>
  <c r="J82" i="6" s="1"/>
  <c r="L82" i="6" s="1"/>
  <c r="O81" i="6"/>
  <c r="K81" i="6"/>
  <c r="J81" i="6"/>
  <c r="L81" i="6" s="1"/>
  <c r="O80" i="6"/>
  <c r="K80" i="6"/>
  <c r="J80" i="6"/>
  <c r="L80" i="6" s="1"/>
  <c r="P80" i="6" s="1"/>
  <c r="O79" i="6"/>
  <c r="P79" i="6" s="1"/>
  <c r="O78" i="6"/>
  <c r="P78" i="6" s="1"/>
  <c r="O77" i="6"/>
  <c r="K77" i="6"/>
  <c r="L77" i="6" s="1"/>
  <c r="J77" i="6"/>
  <c r="O76" i="6"/>
  <c r="P76" i="6" s="1"/>
  <c r="L76" i="6"/>
  <c r="K76" i="6"/>
  <c r="J76" i="6"/>
  <c r="P75" i="6"/>
  <c r="O75" i="6"/>
  <c r="K75" i="6"/>
  <c r="J75" i="6"/>
  <c r="L75" i="6" s="1"/>
  <c r="G75" i="6"/>
  <c r="O74" i="6"/>
  <c r="K74" i="6"/>
  <c r="L74" i="6" s="1"/>
  <c r="J74" i="6"/>
  <c r="G74" i="6"/>
  <c r="O73" i="6"/>
  <c r="P73" i="6" s="1"/>
  <c r="K73" i="6"/>
  <c r="J73" i="6"/>
  <c r="L73" i="6" s="1"/>
  <c r="G73" i="6"/>
  <c r="O72" i="6"/>
  <c r="L72" i="6"/>
  <c r="K72" i="6"/>
  <c r="J72" i="6"/>
  <c r="G72" i="6"/>
  <c r="P71" i="6"/>
  <c r="O71" i="6"/>
  <c r="K71" i="6"/>
  <c r="J71" i="6"/>
  <c r="L71" i="6" s="1"/>
  <c r="G71" i="6"/>
  <c r="O70" i="6"/>
  <c r="K70" i="6"/>
  <c r="K68" i="6" s="1"/>
  <c r="J70" i="6"/>
  <c r="G70" i="6"/>
  <c r="O69" i="6"/>
  <c r="O68" i="6" s="1"/>
  <c r="K69" i="6"/>
  <c r="J69" i="6"/>
  <c r="G69" i="6"/>
  <c r="D69" i="6"/>
  <c r="N68" i="6"/>
  <c r="M68" i="6"/>
  <c r="I68" i="6"/>
  <c r="G68" i="6"/>
  <c r="F68" i="6"/>
  <c r="E68" i="6"/>
  <c r="D68" i="6"/>
  <c r="C68" i="6"/>
  <c r="B68" i="6"/>
  <c r="O66" i="6"/>
  <c r="L66" i="6"/>
  <c r="K66" i="6"/>
  <c r="J66" i="6"/>
  <c r="O65" i="6"/>
  <c r="P65" i="6" s="1"/>
  <c r="K65" i="6"/>
  <c r="J65" i="6"/>
  <c r="L65" i="6" s="1"/>
  <c r="G65" i="6"/>
  <c r="D65" i="6"/>
  <c r="O64" i="6"/>
  <c r="L64" i="6"/>
  <c r="K64" i="6"/>
  <c r="J64" i="6"/>
  <c r="G64" i="6"/>
  <c r="G62" i="6" s="1"/>
  <c r="D64" i="6"/>
  <c r="O63" i="6"/>
  <c r="K63" i="6"/>
  <c r="J63" i="6"/>
  <c r="G63" i="6"/>
  <c r="D63" i="6"/>
  <c r="D62" i="6" s="1"/>
  <c r="N62" i="6"/>
  <c r="M62" i="6"/>
  <c r="J62" i="6"/>
  <c r="I62" i="6"/>
  <c r="H62" i="6"/>
  <c r="F62" i="6"/>
  <c r="E62" i="6"/>
  <c r="C62" i="6"/>
  <c r="B62" i="6"/>
  <c r="P61" i="6"/>
  <c r="O61" i="6"/>
  <c r="L59" i="6"/>
  <c r="P59" i="6" s="1"/>
  <c r="K59" i="6"/>
  <c r="H59" i="6"/>
  <c r="J59" i="6" s="1"/>
  <c r="O58" i="6"/>
  <c r="P58" i="6" s="1"/>
  <c r="K58" i="6"/>
  <c r="J58" i="6"/>
  <c r="L58" i="6" s="1"/>
  <c r="P57" i="6"/>
  <c r="O57" i="6"/>
  <c r="K57" i="6"/>
  <c r="K55" i="6" s="1"/>
  <c r="J57" i="6"/>
  <c r="L57" i="6" s="1"/>
  <c r="G57" i="6"/>
  <c r="O56" i="6"/>
  <c r="L56" i="6"/>
  <c r="K56" i="6"/>
  <c r="J56" i="6"/>
  <c r="G56" i="6"/>
  <c r="G55" i="6" s="1"/>
  <c r="N55" i="6"/>
  <c r="M55" i="6"/>
  <c r="J55" i="6"/>
  <c r="I55" i="6"/>
  <c r="H55" i="6"/>
  <c r="F55" i="6"/>
  <c r="E55" i="6"/>
  <c r="D55" i="6"/>
  <c r="C55" i="6"/>
  <c r="B55" i="6"/>
  <c r="O53" i="6"/>
  <c r="O52" i="6"/>
  <c r="L52" i="6"/>
  <c r="K52" i="6"/>
  <c r="J52" i="6"/>
  <c r="G52" i="6"/>
  <c r="D52" i="6"/>
  <c r="D51" i="6" s="1"/>
  <c r="O51" i="6"/>
  <c r="N51" i="6"/>
  <c r="M51" i="6"/>
  <c r="K51" i="6"/>
  <c r="I51" i="6"/>
  <c r="H51" i="6"/>
  <c r="G51" i="6"/>
  <c r="F51" i="6"/>
  <c r="E51" i="6"/>
  <c r="C51" i="6"/>
  <c r="B51" i="6"/>
  <c r="O49" i="6"/>
  <c r="K49" i="6"/>
  <c r="L49" i="6" s="1"/>
  <c r="J49" i="6"/>
  <c r="H49" i="6"/>
  <c r="O48" i="6"/>
  <c r="P48" i="6" s="1"/>
  <c r="K48" i="6"/>
  <c r="J48" i="6"/>
  <c r="L48" i="6" s="1"/>
  <c r="O47" i="6"/>
  <c r="K47" i="6"/>
  <c r="J47" i="6"/>
  <c r="G47" i="6"/>
  <c r="O46" i="6"/>
  <c r="N46" i="6"/>
  <c r="M46" i="6"/>
  <c r="K46" i="6"/>
  <c r="I46" i="6"/>
  <c r="H46" i="6"/>
  <c r="G46" i="6"/>
  <c r="F46" i="6"/>
  <c r="E46" i="6"/>
  <c r="D46" i="6"/>
  <c r="C46" i="6"/>
  <c r="B46" i="6"/>
  <c r="O44" i="6"/>
  <c r="L44" i="6"/>
  <c r="K44" i="6"/>
  <c r="J44" i="6"/>
  <c r="G44" i="6"/>
  <c r="P43" i="6"/>
  <c r="O43" i="6"/>
  <c r="K43" i="6"/>
  <c r="J43" i="6"/>
  <c r="L43" i="6" s="1"/>
  <c r="G43" i="6"/>
  <c r="D43" i="6"/>
  <c r="O42" i="6"/>
  <c r="N41" i="6"/>
  <c r="M41" i="6"/>
  <c r="K41" i="6"/>
  <c r="I41" i="6"/>
  <c r="H41" i="6"/>
  <c r="G41" i="6"/>
  <c r="F41" i="6"/>
  <c r="E41" i="6"/>
  <c r="D41" i="6"/>
  <c r="C41" i="6"/>
  <c r="B41" i="6"/>
  <c r="N39" i="6"/>
  <c r="N38" i="6" s="1"/>
  <c r="M39" i="6"/>
  <c r="K39" i="6"/>
  <c r="J39" i="6"/>
  <c r="L39" i="6" s="1"/>
  <c r="L38" i="6" s="1"/>
  <c r="G39" i="6"/>
  <c r="D39" i="6"/>
  <c r="K38" i="6"/>
  <c r="I38" i="6"/>
  <c r="H38" i="6"/>
  <c r="G38" i="6"/>
  <c r="F38" i="6"/>
  <c r="E38" i="6"/>
  <c r="D38" i="6"/>
  <c r="C38" i="6"/>
  <c r="B38" i="6"/>
  <c r="O36" i="6"/>
  <c r="K36" i="6"/>
  <c r="J36" i="6"/>
  <c r="L36" i="6" s="1"/>
  <c r="G36" i="6"/>
  <c r="G34" i="6" s="1"/>
  <c r="O35" i="6"/>
  <c r="K35" i="6"/>
  <c r="J35" i="6"/>
  <c r="G35" i="6"/>
  <c r="D35" i="6"/>
  <c r="D34" i="6" s="1"/>
  <c r="N34" i="6"/>
  <c r="M34" i="6"/>
  <c r="J34" i="6"/>
  <c r="I34" i="6"/>
  <c r="H34" i="6"/>
  <c r="F34" i="6"/>
  <c r="E34" i="6"/>
  <c r="C34" i="6"/>
  <c r="B34" i="6"/>
  <c r="O32" i="6"/>
  <c r="K32" i="6"/>
  <c r="K31" i="6" s="1"/>
  <c r="J32" i="6"/>
  <c r="G32" i="6"/>
  <c r="D32" i="6"/>
  <c r="O31" i="6"/>
  <c r="N31" i="6"/>
  <c r="M31" i="6"/>
  <c r="I31" i="6"/>
  <c r="H31" i="6"/>
  <c r="G31" i="6"/>
  <c r="F31" i="6"/>
  <c r="E31" i="6"/>
  <c r="D31" i="6"/>
  <c r="C31" i="6"/>
  <c r="B31" i="6"/>
  <c r="P29" i="6"/>
  <c r="O29" i="6"/>
  <c r="O28" i="6"/>
  <c r="P27" i="6"/>
  <c r="O27" i="6"/>
  <c r="K27" i="6"/>
  <c r="J27" i="6"/>
  <c r="L27" i="6" s="1"/>
  <c r="O26" i="6"/>
  <c r="P26" i="6" s="1"/>
  <c r="K26" i="6"/>
  <c r="L26" i="6" s="1"/>
  <c r="J26" i="6"/>
  <c r="O25" i="6"/>
  <c r="L25" i="6"/>
  <c r="K25" i="6"/>
  <c r="J25" i="6"/>
  <c r="G25" i="6"/>
  <c r="P24" i="6"/>
  <c r="O24" i="6"/>
  <c r="K24" i="6"/>
  <c r="J24" i="6"/>
  <c r="L24" i="6" s="1"/>
  <c r="G24" i="6"/>
  <c r="O23" i="6"/>
  <c r="P23" i="6" s="1"/>
  <c r="L23" i="6"/>
  <c r="K23" i="6"/>
  <c r="J23" i="6"/>
  <c r="G23" i="6"/>
  <c r="O22" i="6"/>
  <c r="K22" i="6"/>
  <c r="J22" i="6"/>
  <c r="G22" i="6"/>
  <c r="O21" i="6"/>
  <c r="L21" i="6"/>
  <c r="K21" i="6"/>
  <c r="H21" i="6"/>
  <c r="J21" i="6" s="1"/>
  <c r="G21" i="6"/>
  <c r="O20" i="6"/>
  <c r="P20" i="6" s="1"/>
  <c r="L20" i="6"/>
  <c r="K20" i="6"/>
  <c r="J20" i="6"/>
  <c r="G20" i="6"/>
  <c r="O19" i="6"/>
  <c r="K19" i="6"/>
  <c r="J19" i="6"/>
  <c r="L19" i="6" s="1"/>
  <c r="P19" i="6" s="1"/>
  <c r="G19" i="6"/>
  <c r="D19" i="6"/>
  <c r="O18" i="6"/>
  <c r="K18" i="6"/>
  <c r="J18" i="6"/>
  <c r="L18" i="6" s="1"/>
  <c r="G18" i="6"/>
  <c r="D18" i="6"/>
  <c r="O17" i="6"/>
  <c r="K17" i="6"/>
  <c r="J17" i="6"/>
  <c r="G17" i="6"/>
  <c r="D17" i="6"/>
  <c r="O16" i="6"/>
  <c r="K16" i="6"/>
  <c r="J16" i="6"/>
  <c r="G16" i="6"/>
  <c r="D16" i="6"/>
  <c r="O15" i="6"/>
  <c r="K15" i="6"/>
  <c r="J15" i="6"/>
  <c r="L15" i="6" s="1"/>
  <c r="P15" i="6" s="1"/>
  <c r="G15" i="6"/>
  <c r="D15" i="6"/>
  <c r="O14" i="6"/>
  <c r="L14" i="6"/>
  <c r="K14" i="6"/>
  <c r="J14" i="6"/>
  <c r="G14" i="6"/>
  <c r="D14" i="6"/>
  <c r="D10" i="6" s="1"/>
  <c r="D8" i="6" s="1"/>
  <c r="O13" i="6"/>
  <c r="K13" i="6"/>
  <c r="L13" i="6" s="1"/>
  <c r="J13" i="6"/>
  <c r="G13" i="6"/>
  <c r="D13" i="6"/>
  <c r="O12" i="6"/>
  <c r="K12" i="6"/>
  <c r="J12" i="6"/>
  <c r="G12" i="6"/>
  <c r="D12" i="6"/>
  <c r="O11" i="6"/>
  <c r="K11" i="6"/>
  <c r="J11" i="6"/>
  <c r="G11" i="6"/>
  <c r="D11" i="6"/>
  <c r="U10" i="6"/>
  <c r="N10" i="6"/>
  <c r="M10" i="6"/>
  <c r="I10" i="6"/>
  <c r="H10" i="6"/>
  <c r="F10" i="6"/>
  <c r="E10" i="6"/>
  <c r="E8" i="6" s="1"/>
  <c r="C10" i="6"/>
  <c r="B10" i="6"/>
  <c r="P9" i="6"/>
  <c r="O9" i="6"/>
  <c r="N8" i="6"/>
  <c r="F8" i="6"/>
  <c r="C8" i="6"/>
  <c r="J95" i="5"/>
  <c r="L95" i="5" s="1"/>
  <c r="P161" i="7" l="1"/>
  <c r="G8" i="7"/>
  <c r="K8" i="7"/>
  <c r="L68" i="7"/>
  <c r="D8" i="7"/>
  <c r="L102" i="7"/>
  <c r="J79" i="7"/>
  <c r="J8" i="7" s="1"/>
  <c r="M8" i="7"/>
  <c r="M215" i="7" s="1"/>
  <c r="L55" i="7"/>
  <c r="J131" i="7"/>
  <c r="L46" i="7"/>
  <c r="L98" i="7"/>
  <c r="L116" i="7"/>
  <c r="L34" i="7"/>
  <c r="L10" i="7"/>
  <c r="L152" i="7"/>
  <c r="L150" i="7" s="1"/>
  <c r="L215" i="7" s="1"/>
  <c r="L128" i="7"/>
  <c r="L31" i="7"/>
  <c r="L62" i="7"/>
  <c r="L109" i="7"/>
  <c r="L106" i="7"/>
  <c r="L94" i="7"/>
  <c r="O38" i="7"/>
  <c r="O8" i="7" s="1"/>
  <c r="P8" i="7" s="1"/>
  <c r="K178" i="1"/>
  <c r="L178" i="1" s="1"/>
  <c r="K171" i="1"/>
  <c r="K162" i="1" s="1"/>
  <c r="J162" i="1"/>
  <c r="J207" i="1" s="1"/>
  <c r="L169" i="4"/>
  <c r="L160" i="4" s="1"/>
  <c r="L170" i="5"/>
  <c r="L161" i="5" s="1"/>
  <c r="L170" i="6"/>
  <c r="L161" i="6" s="1"/>
  <c r="L192" i="6"/>
  <c r="I150" i="6"/>
  <c r="I206" i="6" s="1"/>
  <c r="K170" i="6"/>
  <c r="K161" i="6" s="1"/>
  <c r="J161" i="6"/>
  <c r="J206" i="6" s="1"/>
  <c r="P145" i="6"/>
  <c r="P143" i="6"/>
  <c r="P141" i="6"/>
  <c r="K131" i="6"/>
  <c r="L51" i="6"/>
  <c r="L53" i="6"/>
  <c r="P53" i="6" s="1"/>
  <c r="P51" i="6"/>
  <c r="P28" i="6"/>
  <c r="H8" i="6"/>
  <c r="H206" i="6" s="1"/>
  <c r="L17" i="6"/>
  <c r="L47" i="6"/>
  <c r="J46" i="6"/>
  <c r="P56" i="6"/>
  <c r="Q55" i="6" s="1"/>
  <c r="O55" i="6"/>
  <c r="P55" i="6" s="1"/>
  <c r="P86" i="6"/>
  <c r="Q85" i="6" s="1"/>
  <c r="O85" i="6"/>
  <c r="P85" i="6" s="1"/>
  <c r="O150" i="6"/>
  <c r="P154" i="6"/>
  <c r="P14" i="6"/>
  <c r="P18" i="6"/>
  <c r="P21" i="6"/>
  <c r="P25" i="6"/>
  <c r="L35" i="6"/>
  <c r="L34" i="6" s="1"/>
  <c r="K34" i="6"/>
  <c r="O10" i="6"/>
  <c r="L12" i="6"/>
  <c r="P12" i="6" s="1"/>
  <c r="L16" i="6"/>
  <c r="P16" i="6" s="1"/>
  <c r="P35" i="6"/>
  <c r="O34" i="6"/>
  <c r="P34" i="6" s="1"/>
  <c r="P36" i="6"/>
  <c r="L41" i="6"/>
  <c r="P64" i="6"/>
  <c r="O62" i="6"/>
  <c r="P77" i="6"/>
  <c r="P81" i="6"/>
  <c r="P119" i="6"/>
  <c r="P139" i="6"/>
  <c r="L11" i="6"/>
  <c r="J10" i="6"/>
  <c r="L32" i="6"/>
  <c r="J31" i="6"/>
  <c r="O39" i="6"/>
  <c r="M38" i="6"/>
  <c r="M8" i="6" s="1"/>
  <c r="Q8" i="6" s="1"/>
  <c r="Q36" i="6"/>
  <c r="P49" i="6"/>
  <c r="P125" i="6"/>
  <c r="I8" i="6"/>
  <c r="G10" i="6"/>
  <c r="K10" i="6"/>
  <c r="K8" i="6" s="1"/>
  <c r="P13" i="6"/>
  <c r="P17" i="6"/>
  <c r="L22" i="6"/>
  <c r="P22" i="6" s="1"/>
  <c r="J41" i="6"/>
  <c r="P42" i="6"/>
  <c r="Q41" i="6" s="1"/>
  <c r="O41" i="6"/>
  <c r="P41" i="6" s="1"/>
  <c r="K62" i="6"/>
  <c r="L63" i="6"/>
  <c r="L62" i="6" s="1"/>
  <c r="D150" i="6"/>
  <c r="L89" i="6"/>
  <c r="J88" i="6"/>
  <c r="P156" i="6"/>
  <c r="P52" i="6"/>
  <c r="Q51" i="6" s="1"/>
  <c r="P63" i="6"/>
  <c r="Q62" i="6" s="1"/>
  <c r="P66" i="6"/>
  <c r="L70" i="6"/>
  <c r="P70" i="6" s="1"/>
  <c r="L94" i="6"/>
  <c r="P94" i="6" s="1"/>
  <c r="P104" i="6"/>
  <c r="P107" i="6"/>
  <c r="Q106" i="6" s="1"/>
  <c r="O106" i="6"/>
  <c r="P106" i="6" s="1"/>
  <c r="P110" i="6"/>
  <c r="Q109" i="6" s="1"/>
  <c r="P112" i="6"/>
  <c r="P120" i="6"/>
  <c r="J122" i="6"/>
  <c r="L123" i="6"/>
  <c r="L126" i="6"/>
  <c r="L125" i="6" s="1"/>
  <c r="G131" i="6"/>
  <c r="P134" i="6"/>
  <c r="P138" i="6"/>
  <c r="P147" i="6"/>
  <c r="K150" i="6"/>
  <c r="K206" i="6" s="1"/>
  <c r="J152" i="6"/>
  <c r="J150" i="6" s="1"/>
  <c r="L153" i="6"/>
  <c r="P72" i="6"/>
  <c r="L92" i="6"/>
  <c r="J91" i="6"/>
  <c r="L117" i="6"/>
  <c r="J116" i="6"/>
  <c r="J38" i="6"/>
  <c r="L55" i="6"/>
  <c r="L69" i="6"/>
  <c r="L68" i="6" s="1"/>
  <c r="P68" i="6" s="1"/>
  <c r="J68" i="6"/>
  <c r="P74" i="6"/>
  <c r="P82" i="6"/>
  <c r="L99" i="6"/>
  <c r="J98" i="6"/>
  <c r="O98" i="6"/>
  <c r="P100" i="6"/>
  <c r="J103" i="6"/>
  <c r="L110" i="6"/>
  <c r="L109" i="6" s="1"/>
  <c r="P109" i="6" s="1"/>
  <c r="J109" i="6"/>
  <c r="L118" i="6"/>
  <c r="P118" i="6" s="1"/>
  <c r="P126" i="6"/>
  <c r="Q125" i="6" s="1"/>
  <c r="L132" i="6"/>
  <c r="L131" i="6" s="1"/>
  <c r="J131" i="6"/>
  <c r="O132" i="6"/>
  <c r="L158" i="6"/>
  <c r="P158" i="6" s="1"/>
  <c r="O215" i="7" l="1"/>
  <c r="P215" i="7"/>
  <c r="P150" i="7"/>
  <c r="L8" i="7"/>
  <c r="L171" i="1"/>
  <c r="L162" i="1" s="1"/>
  <c r="Q10" i="6"/>
  <c r="P123" i="6"/>
  <c r="Q122" i="6" s="1"/>
  <c r="L122" i="6"/>
  <c r="P122" i="6" s="1"/>
  <c r="P47" i="6"/>
  <c r="Q46" i="6" s="1"/>
  <c r="L46" i="6"/>
  <c r="P46" i="6" s="1"/>
  <c r="P11" i="6"/>
  <c r="L10" i="6"/>
  <c r="P10" i="6" s="1"/>
  <c r="P39" i="6"/>
  <c r="Q38" i="6" s="1"/>
  <c r="O38" i="6"/>
  <c r="P38" i="6" s="1"/>
  <c r="Q34" i="6"/>
  <c r="O131" i="6"/>
  <c r="P131" i="6" s="1"/>
  <c r="P132" i="6"/>
  <c r="Q131" i="6" s="1"/>
  <c r="L152" i="6"/>
  <c r="L150" i="6" s="1"/>
  <c r="L206" i="6" s="1"/>
  <c r="P153" i="6"/>
  <c r="P98" i="6"/>
  <c r="L116" i="6"/>
  <c r="P116" i="6" s="1"/>
  <c r="P117" i="6"/>
  <c r="Q116" i="6" s="1"/>
  <c r="L88" i="6"/>
  <c r="P88" i="6" s="1"/>
  <c r="P89" i="6"/>
  <c r="Q88" i="6" s="1"/>
  <c r="P69" i="6"/>
  <c r="Q68" i="6" s="1"/>
  <c r="L103" i="6"/>
  <c r="J102" i="6"/>
  <c r="J8" i="6" s="1"/>
  <c r="P99" i="6"/>
  <c r="Q98" i="6" s="1"/>
  <c r="L98" i="6"/>
  <c r="L91" i="6"/>
  <c r="P91" i="6" s="1"/>
  <c r="P92" i="6"/>
  <c r="Q91" i="6" s="1"/>
  <c r="G8" i="6"/>
  <c r="P32" i="6"/>
  <c r="Q31" i="6" s="1"/>
  <c r="L31" i="6"/>
  <c r="P31" i="6" s="1"/>
  <c r="P62" i="6"/>
  <c r="P150" i="6" l="1"/>
  <c r="O8" i="6"/>
  <c r="L102" i="6"/>
  <c r="P102" i="6" s="1"/>
  <c r="P103" i="6"/>
  <c r="Q102" i="6" s="1"/>
  <c r="P152" i="6"/>
  <c r="Q150" i="6"/>
  <c r="L8" i="6" l="1"/>
  <c r="P8" i="6" l="1"/>
  <c r="H82" i="5" l="1"/>
  <c r="H49" i="5" l="1"/>
  <c r="H59" i="5"/>
  <c r="H21" i="5"/>
  <c r="J96" i="5"/>
  <c r="L96" i="5" s="1"/>
  <c r="K96" i="5"/>
  <c r="N150" i="5"/>
  <c r="O150" i="5"/>
  <c r="M150" i="5"/>
  <c r="M152" i="5"/>
  <c r="N152" i="5"/>
  <c r="O152" i="5"/>
  <c r="O159" i="5"/>
  <c r="O158" i="5"/>
  <c r="O157" i="5"/>
  <c r="P157" i="5" s="1"/>
  <c r="O156" i="5"/>
  <c r="O155" i="5"/>
  <c r="O154" i="5"/>
  <c r="O153" i="5"/>
  <c r="B68" i="5" l="1"/>
  <c r="C68" i="5"/>
  <c r="D68" i="5"/>
  <c r="E68" i="5"/>
  <c r="F68" i="5"/>
  <c r="G68" i="5"/>
  <c r="H68" i="5"/>
  <c r="I68" i="5"/>
  <c r="M68" i="5"/>
  <c r="N68" i="5"/>
  <c r="O66" i="5"/>
  <c r="B62" i="5"/>
  <c r="C62" i="5"/>
  <c r="E62" i="5"/>
  <c r="F62" i="5"/>
  <c r="G62" i="5"/>
  <c r="H62" i="5"/>
  <c r="I62" i="5"/>
  <c r="M62" i="5"/>
  <c r="N62" i="5"/>
  <c r="B55" i="5"/>
  <c r="C55" i="5"/>
  <c r="D55" i="5"/>
  <c r="E55" i="5"/>
  <c r="F55" i="5"/>
  <c r="H55" i="5"/>
  <c r="I55" i="5"/>
  <c r="M55" i="5"/>
  <c r="N55" i="5"/>
  <c r="B51" i="5"/>
  <c r="C51" i="5"/>
  <c r="E51" i="5"/>
  <c r="F51" i="5"/>
  <c r="H51" i="5"/>
  <c r="I51" i="5"/>
  <c r="K51" i="5"/>
  <c r="M51" i="5"/>
  <c r="N51" i="5"/>
  <c r="O32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11" i="5"/>
  <c r="B46" i="5"/>
  <c r="C46" i="5"/>
  <c r="D46" i="5"/>
  <c r="E46" i="5"/>
  <c r="F46" i="5"/>
  <c r="G46" i="5"/>
  <c r="H46" i="5"/>
  <c r="I46" i="5"/>
  <c r="M46" i="5"/>
  <c r="N46" i="5"/>
  <c r="C41" i="5"/>
  <c r="E41" i="5"/>
  <c r="F41" i="5"/>
  <c r="H41" i="5"/>
  <c r="I41" i="5"/>
  <c r="M41" i="5"/>
  <c r="N41" i="5"/>
  <c r="B41" i="5"/>
  <c r="U10" i="5"/>
  <c r="B10" i="5"/>
  <c r="C10" i="5"/>
  <c r="D10" i="5"/>
  <c r="E10" i="5"/>
  <c r="F10" i="5"/>
  <c r="H10" i="5"/>
  <c r="I10" i="5"/>
  <c r="M10" i="5"/>
  <c r="N10" i="5"/>
  <c r="B94" i="5"/>
  <c r="C94" i="5"/>
  <c r="D94" i="5"/>
  <c r="E94" i="5"/>
  <c r="F94" i="5"/>
  <c r="G94" i="5"/>
  <c r="H94" i="5"/>
  <c r="I94" i="5"/>
  <c r="J94" i="5"/>
  <c r="K94" i="5"/>
  <c r="L94" i="5"/>
  <c r="N94" i="5"/>
  <c r="O94" i="5"/>
  <c r="M94" i="5"/>
  <c r="O96" i="5"/>
  <c r="P96" i="5" s="1"/>
  <c r="R29" i="5"/>
  <c r="I158" i="5"/>
  <c r="K158" i="5" s="1"/>
  <c r="O160" i="5"/>
  <c r="P160" i="5" s="1"/>
  <c r="K159" i="5"/>
  <c r="J159" i="5"/>
  <c r="G159" i="5"/>
  <c r="D159" i="5"/>
  <c r="J158" i="5"/>
  <c r="G158" i="5"/>
  <c r="D158" i="5"/>
  <c r="K156" i="5"/>
  <c r="J156" i="5"/>
  <c r="G156" i="5"/>
  <c r="D156" i="5"/>
  <c r="K155" i="5"/>
  <c r="J155" i="5"/>
  <c r="G155" i="5"/>
  <c r="D155" i="5"/>
  <c r="K154" i="5"/>
  <c r="J154" i="5"/>
  <c r="K153" i="5"/>
  <c r="J153" i="5"/>
  <c r="G153" i="5"/>
  <c r="G152" i="5" s="1"/>
  <c r="D153" i="5"/>
  <c r="D152" i="5" s="1"/>
  <c r="K152" i="5"/>
  <c r="I152" i="5"/>
  <c r="H152" i="5"/>
  <c r="H150" i="5" s="1"/>
  <c r="F152" i="5"/>
  <c r="E152" i="5"/>
  <c r="E150" i="5" s="1"/>
  <c r="C152" i="5"/>
  <c r="C150" i="5" s="1"/>
  <c r="B152" i="5"/>
  <c r="B150" i="5" s="1"/>
  <c r="O151" i="5"/>
  <c r="P151" i="5" s="1"/>
  <c r="F150" i="5"/>
  <c r="O148" i="5"/>
  <c r="P148" i="5" s="1"/>
  <c r="O147" i="5"/>
  <c r="K147" i="5"/>
  <c r="J147" i="5"/>
  <c r="L147" i="5" s="1"/>
  <c r="G147" i="5"/>
  <c r="O146" i="5"/>
  <c r="P146" i="5" s="1"/>
  <c r="O145" i="5"/>
  <c r="P145" i="5" s="1"/>
  <c r="O144" i="5"/>
  <c r="P144" i="5" s="1"/>
  <c r="O143" i="5"/>
  <c r="P143" i="5" s="1"/>
  <c r="O142" i="5"/>
  <c r="K142" i="5"/>
  <c r="J142" i="5"/>
  <c r="O141" i="5"/>
  <c r="P141" i="5" s="1"/>
  <c r="O140" i="5"/>
  <c r="K140" i="5"/>
  <c r="J140" i="5"/>
  <c r="G140" i="5"/>
  <c r="D140" i="5"/>
  <c r="N139" i="5"/>
  <c r="M139" i="5"/>
  <c r="K139" i="5"/>
  <c r="J139" i="5"/>
  <c r="G139" i="5"/>
  <c r="O138" i="5"/>
  <c r="K138" i="5"/>
  <c r="J138" i="5"/>
  <c r="G138" i="5"/>
  <c r="D138" i="5"/>
  <c r="O137" i="5"/>
  <c r="P137" i="5" s="1"/>
  <c r="O136" i="5"/>
  <c r="K136" i="5"/>
  <c r="J136" i="5"/>
  <c r="L136" i="5" s="1"/>
  <c r="G136" i="5"/>
  <c r="D136" i="5"/>
  <c r="O135" i="5"/>
  <c r="K135" i="5"/>
  <c r="J135" i="5"/>
  <c r="G135" i="5"/>
  <c r="D135" i="5"/>
  <c r="M134" i="5"/>
  <c r="Q36" i="5" s="1"/>
  <c r="K134" i="5"/>
  <c r="J134" i="5"/>
  <c r="G134" i="5"/>
  <c r="O133" i="5"/>
  <c r="P133" i="5" s="1"/>
  <c r="N132" i="5"/>
  <c r="N131" i="5" s="1"/>
  <c r="M132" i="5"/>
  <c r="K132" i="5"/>
  <c r="J132" i="5"/>
  <c r="G132" i="5"/>
  <c r="D132" i="5"/>
  <c r="I131" i="5"/>
  <c r="H131" i="5"/>
  <c r="F131" i="5"/>
  <c r="E131" i="5"/>
  <c r="C131" i="5"/>
  <c r="B131" i="5"/>
  <c r="O129" i="5"/>
  <c r="K129" i="5"/>
  <c r="J129" i="5"/>
  <c r="G129" i="5"/>
  <c r="G128" i="5" s="1"/>
  <c r="O128" i="5"/>
  <c r="N128" i="5"/>
  <c r="M128" i="5"/>
  <c r="J128" i="5"/>
  <c r="I128" i="5"/>
  <c r="H128" i="5"/>
  <c r="F128" i="5"/>
  <c r="E128" i="5"/>
  <c r="D128" i="5"/>
  <c r="C128" i="5"/>
  <c r="B128" i="5"/>
  <c r="O126" i="5"/>
  <c r="O125" i="5" s="1"/>
  <c r="K126" i="5"/>
  <c r="K125" i="5" s="1"/>
  <c r="J126" i="5"/>
  <c r="G126" i="5"/>
  <c r="G125" i="5" s="1"/>
  <c r="D126" i="5"/>
  <c r="D125" i="5" s="1"/>
  <c r="N125" i="5"/>
  <c r="M125" i="5"/>
  <c r="I125" i="5"/>
  <c r="H125" i="5"/>
  <c r="F125" i="5"/>
  <c r="E125" i="5"/>
  <c r="C125" i="5"/>
  <c r="B125" i="5"/>
  <c r="O123" i="5"/>
  <c r="O122" i="5" s="1"/>
  <c r="K123" i="5"/>
  <c r="K122" i="5" s="1"/>
  <c r="J123" i="5"/>
  <c r="G123" i="5"/>
  <c r="G122" i="5" s="1"/>
  <c r="N122" i="5"/>
  <c r="M122" i="5"/>
  <c r="I122" i="5"/>
  <c r="H122" i="5"/>
  <c r="F122" i="5"/>
  <c r="E122" i="5"/>
  <c r="D122" i="5"/>
  <c r="C122" i="5"/>
  <c r="B122" i="5"/>
  <c r="O120" i="5"/>
  <c r="K120" i="5"/>
  <c r="J120" i="5"/>
  <c r="G120" i="5"/>
  <c r="D120" i="5"/>
  <c r="O119" i="5"/>
  <c r="K119" i="5"/>
  <c r="J119" i="5"/>
  <c r="G119" i="5"/>
  <c r="D119" i="5"/>
  <c r="O118" i="5"/>
  <c r="K118" i="5"/>
  <c r="L118" i="5" s="1"/>
  <c r="J118" i="5"/>
  <c r="G118" i="5"/>
  <c r="D118" i="5"/>
  <c r="O117" i="5"/>
  <c r="K117" i="5"/>
  <c r="J117" i="5"/>
  <c r="G117" i="5"/>
  <c r="G116" i="5" s="1"/>
  <c r="D117" i="5"/>
  <c r="N116" i="5"/>
  <c r="M116" i="5"/>
  <c r="I116" i="5"/>
  <c r="H116" i="5"/>
  <c r="F116" i="5"/>
  <c r="E116" i="5"/>
  <c r="D116" i="5"/>
  <c r="C116" i="5"/>
  <c r="B116" i="5"/>
  <c r="O113" i="5"/>
  <c r="K113" i="5"/>
  <c r="J113" i="5"/>
  <c r="G113" i="5"/>
  <c r="D113" i="5"/>
  <c r="O112" i="5"/>
  <c r="K112" i="5"/>
  <c r="J112" i="5"/>
  <c r="G112" i="5"/>
  <c r="D112" i="5"/>
  <c r="O111" i="5"/>
  <c r="K111" i="5"/>
  <c r="J111" i="5"/>
  <c r="G111" i="5"/>
  <c r="D111" i="5"/>
  <c r="O110" i="5"/>
  <c r="K110" i="5"/>
  <c r="J110" i="5"/>
  <c r="G110" i="5"/>
  <c r="D110" i="5"/>
  <c r="N109" i="5"/>
  <c r="M109" i="5"/>
  <c r="I109" i="5"/>
  <c r="H109" i="5"/>
  <c r="H103" i="5" s="1"/>
  <c r="F109" i="5"/>
  <c r="E109" i="5"/>
  <c r="C109" i="5"/>
  <c r="B109" i="5"/>
  <c r="O107" i="5"/>
  <c r="K107" i="5"/>
  <c r="K106" i="5" s="1"/>
  <c r="J107" i="5"/>
  <c r="G107" i="5"/>
  <c r="G106" i="5" s="1"/>
  <c r="N106" i="5"/>
  <c r="M106" i="5"/>
  <c r="I106" i="5"/>
  <c r="H106" i="5"/>
  <c r="F106" i="5"/>
  <c r="E106" i="5"/>
  <c r="D106" i="5"/>
  <c r="C106" i="5"/>
  <c r="B106" i="5"/>
  <c r="K105" i="5"/>
  <c r="J105" i="5"/>
  <c r="O104" i="5"/>
  <c r="K104" i="5"/>
  <c r="J104" i="5"/>
  <c r="O103" i="5"/>
  <c r="I103" i="5"/>
  <c r="G103" i="5"/>
  <c r="D103" i="5"/>
  <c r="D102" i="5" s="1"/>
  <c r="N102" i="5"/>
  <c r="M102" i="5"/>
  <c r="G102" i="5"/>
  <c r="F102" i="5"/>
  <c r="E102" i="5"/>
  <c r="C102" i="5"/>
  <c r="B102" i="5"/>
  <c r="G101" i="5"/>
  <c r="O100" i="5"/>
  <c r="K100" i="5"/>
  <c r="J100" i="5"/>
  <c r="G100" i="5"/>
  <c r="O99" i="5"/>
  <c r="K99" i="5"/>
  <c r="J99" i="5"/>
  <c r="G99" i="5"/>
  <c r="G98" i="5" s="1"/>
  <c r="D99" i="5"/>
  <c r="D98" i="5" s="1"/>
  <c r="N98" i="5"/>
  <c r="M98" i="5"/>
  <c r="I98" i="5"/>
  <c r="H98" i="5"/>
  <c r="F98" i="5"/>
  <c r="E98" i="5"/>
  <c r="C98" i="5"/>
  <c r="B98" i="5"/>
  <c r="O95" i="5"/>
  <c r="P95" i="5" s="1"/>
  <c r="O92" i="5"/>
  <c r="K92" i="5"/>
  <c r="K91" i="5" s="1"/>
  <c r="J92" i="5"/>
  <c r="G92" i="5"/>
  <c r="G91" i="5" s="1"/>
  <c r="D92" i="5"/>
  <c r="D91" i="5" s="1"/>
  <c r="N91" i="5"/>
  <c r="M91" i="5"/>
  <c r="J91" i="5"/>
  <c r="I91" i="5"/>
  <c r="H91" i="5"/>
  <c r="F91" i="5"/>
  <c r="E91" i="5"/>
  <c r="C91" i="5"/>
  <c r="B91" i="5"/>
  <c r="O89" i="5"/>
  <c r="K89" i="5"/>
  <c r="K88" i="5" s="1"/>
  <c r="J89" i="5"/>
  <c r="L89" i="5" s="1"/>
  <c r="L88" i="5" s="1"/>
  <c r="G89" i="5"/>
  <c r="G88" i="5" s="1"/>
  <c r="D89" i="5"/>
  <c r="D88" i="5" s="1"/>
  <c r="N88" i="5"/>
  <c r="M88" i="5"/>
  <c r="I88" i="5"/>
  <c r="H88" i="5"/>
  <c r="F88" i="5"/>
  <c r="E88" i="5"/>
  <c r="C88" i="5"/>
  <c r="B88" i="5"/>
  <c r="O86" i="5"/>
  <c r="K86" i="5"/>
  <c r="K85" i="5" s="1"/>
  <c r="J86" i="5"/>
  <c r="G86" i="5"/>
  <c r="G85" i="5" s="1"/>
  <c r="N85" i="5"/>
  <c r="M85" i="5"/>
  <c r="J85" i="5"/>
  <c r="I85" i="5"/>
  <c r="H85" i="5"/>
  <c r="F85" i="5"/>
  <c r="E85" i="5"/>
  <c r="D85" i="5"/>
  <c r="C85" i="5"/>
  <c r="B85" i="5"/>
  <c r="O83" i="5"/>
  <c r="K83" i="5"/>
  <c r="J83" i="5"/>
  <c r="O82" i="5"/>
  <c r="K82" i="5"/>
  <c r="J82" i="5"/>
  <c r="O81" i="5"/>
  <c r="K81" i="5"/>
  <c r="J81" i="5"/>
  <c r="L81" i="5" s="1"/>
  <c r="O80" i="5"/>
  <c r="K80" i="5"/>
  <c r="J80" i="5"/>
  <c r="O79" i="5"/>
  <c r="P79" i="5" s="1"/>
  <c r="O78" i="5"/>
  <c r="P78" i="5" s="1"/>
  <c r="O77" i="5"/>
  <c r="K77" i="5"/>
  <c r="J77" i="5"/>
  <c r="L77" i="5" s="1"/>
  <c r="P77" i="5" s="1"/>
  <c r="O76" i="5"/>
  <c r="K76" i="5"/>
  <c r="J76" i="5"/>
  <c r="L76" i="5" s="1"/>
  <c r="O75" i="5"/>
  <c r="K75" i="5"/>
  <c r="J75" i="5"/>
  <c r="G75" i="5"/>
  <c r="O74" i="5"/>
  <c r="K74" i="5"/>
  <c r="J74" i="5"/>
  <c r="G74" i="5"/>
  <c r="O73" i="5"/>
  <c r="K73" i="5"/>
  <c r="J73" i="5"/>
  <c r="G73" i="5"/>
  <c r="O72" i="5"/>
  <c r="K72" i="5"/>
  <c r="J72" i="5"/>
  <c r="G72" i="5"/>
  <c r="O71" i="5"/>
  <c r="K71" i="5"/>
  <c r="J71" i="5"/>
  <c r="G71" i="5"/>
  <c r="O70" i="5"/>
  <c r="K70" i="5"/>
  <c r="J70" i="5"/>
  <c r="G70" i="5"/>
  <c r="O69" i="5"/>
  <c r="O68" i="5" s="1"/>
  <c r="K69" i="5"/>
  <c r="K68" i="5" s="1"/>
  <c r="J69" i="5"/>
  <c r="G69" i="5"/>
  <c r="D69" i="5"/>
  <c r="K66" i="5"/>
  <c r="L66" i="5" s="1"/>
  <c r="P66" i="5" s="1"/>
  <c r="J66" i="5"/>
  <c r="O65" i="5"/>
  <c r="K65" i="5"/>
  <c r="J65" i="5"/>
  <c r="J62" i="5" s="1"/>
  <c r="G65" i="5"/>
  <c r="D65" i="5"/>
  <c r="O64" i="5"/>
  <c r="K64" i="5"/>
  <c r="K62" i="5" s="1"/>
  <c r="J64" i="5"/>
  <c r="G64" i="5"/>
  <c r="D64" i="5"/>
  <c r="O63" i="5"/>
  <c r="O62" i="5" s="1"/>
  <c r="K63" i="5"/>
  <c r="J63" i="5"/>
  <c r="G63" i="5"/>
  <c r="D63" i="5"/>
  <c r="D62" i="5" s="1"/>
  <c r="O61" i="5"/>
  <c r="P61" i="5" s="1"/>
  <c r="K59" i="5"/>
  <c r="J59" i="5"/>
  <c r="J55" i="5" s="1"/>
  <c r="O58" i="5"/>
  <c r="O55" i="5" s="1"/>
  <c r="K58" i="5"/>
  <c r="J58" i="5"/>
  <c r="O57" i="5"/>
  <c r="K57" i="5"/>
  <c r="L57" i="5" s="1"/>
  <c r="J57" i="5"/>
  <c r="G57" i="5"/>
  <c r="O56" i="5"/>
  <c r="K56" i="5"/>
  <c r="K55" i="5" s="1"/>
  <c r="J56" i="5"/>
  <c r="G56" i="5"/>
  <c r="G55" i="5" s="1"/>
  <c r="O53" i="5"/>
  <c r="P53" i="5" s="1"/>
  <c r="O52" i="5"/>
  <c r="O51" i="5" s="1"/>
  <c r="K52" i="5"/>
  <c r="J52" i="5"/>
  <c r="J51" i="5" s="1"/>
  <c r="G52" i="5"/>
  <c r="G51" i="5" s="1"/>
  <c r="D52" i="5"/>
  <c r="D51" i="5" s="1"/>
  <c r="O49" i="5"/>
  <c r="K49" i="5"/>
  <c r="J49" i="5"/>
  <c r="J46" i="5" s="1"/>
  <c r="O48" i="5"/>
  <c r="K48" i="5"/>
  <c r="J48" i="5"/>
  <c r="O47" i="5"/>
  <c r="O46" i="5" s="1"/>
  <c r="K47" i="5"/>
  <c r="K46" i="5" s="1"/>
  <c r="J47" i="5"/>
  <c r="G47" i="5"/>
  <c r="O44" i="5"/>
  <c r="K44" i="5"/>
  <c r="J44" i="5"/>
  <c r="G44" i="5"/>
  <c r="O43" i="5"/>
  <c r="K43" i="5"/>
  <c r="K41" i="5" s="1"/>
  <c r="J43" i="5"/>
  <c r="J41" i="5" s="1"/>
  <c r="G43" i="5"/>
  <c r="G41" i="5" s="1"/>
  <c r="D43" i="5"/>
  <c r="D41" i="5" s="1"/>
  <c r="O42" i="5"/>
  <c r="P42" i="5" s="1"/>
  <c r="N39" i="5"/>
  <c r="N38" i="5" s="1"/>
  <c r="M39" i="5"/>
  <c r="K39" i="5"/>
  <c r="J39" i="5"/>
  <c r="G39" i="5"/>
  <c r="G38" i="5" s="1"/>
  <c r="D39" i="5"/>
  <c r="D38" i="5" s="1"/>
  <c r="K38" i="5"/>
  <c r="I38" i="5"/>
  <c r="H38" i="5"/>
  <c r="F38" i="5"/>
  <c r="E38" i="5"/>
  <c r="C38" i="5"/>
  <c r="B38" i="5"/>
  <c r="O36" i="5"/>
  <c r="K36" i="5"/>
  <c r="J36" i="5"/>
  <c r="G36" i="5"/>
  <c r="O35" i="5"/>
  <c r="K35" i="5"/>
  <c r="K34" i="5" s="1"/>
  <c r="J35" i="5"/>
  <c r="G35" i="5"/>
  <c r="G34" i="5" s="1"/>
  <c r="D35" i="5"/>
  <c r="N34" i="5"/>
  <c r="M34" i="5"/>
  <c r="I34" i="5"/>
  <c r="H34" i="5"/>
  <c r="F34" i="5"/>
  <c r="E34" i="5"/>
  <c r="D34" i="5"/>
  <c r="C34" i="5"/>
  <c r="B34" i="5"/>
  <c r="O31" i="5"/>
  <c r="K32" i="5"/>
  <c r="K31" i="5" s="1"/>
  <c r="J32" i="5"/>
  <c r="G32" i="5"/>
  <c r="G31" i="5" s="1"/>
  <c r="D32" i="5"/>
  <c r="D31" i="5" s="1"/>
  <c r="N31" i="5"/>
  <c r="M31" i="5"/>
  <c r="J31" i="5"/>
  <c r="I31" i="5"/>
  <c r="H31" i="5"/>
  <c r="F31" i="5"/>
  <c r="E31" i="5"/>
  <c r="C31" i="5"/>
  <c r="B31" i="5"/>
  <c r="P29" i="5"/>
  <c r="P28" i="5"/>
  <c r="K27" i="5"/>
  <c r="J27" i="5"/>
  <c r="K26" i="5"/>
  <c r="J26" i="5"/>
  <c r="K25" i="5"/>
  <c r="J25" i="5"/>
  <c r="G25" i="5"/>
  <c r="K24" i="5"/>
  <c r="J24" i="5"/>
  <c r="L24" i="5" s="1"/>
  <c r="G24" i="5"/>
  <c r="K23" i="5"/>
  <c r="J23" i="5"/>
  <c r="L23" i="5" s="1"/>
  <c r="G23" i="5"/>
  <c r="K22" i="5"/>
  <c r="J22" i="5"/>
  <c r="G22" i="5"/>
  <c r="K21" i="5"/>
  <c r="J21" i="5"/>
  <c r="G21" i="5"/>
  <c r="K20" i="5"/>
  <c r="J20" i="5"/>
  <c r="L20" i="5" s="1"/>
  <c r="G20" i="5"/>
  <c r="K19" i="5"/>
  <c r="J19" i="5"/>
  <c r="G19" i="5"/>
  <c r="D19" i="5"/>
  <c r="K18" i="5"/>
  <c r="J18" i="5"/>
  <c r="G18" i="5"/>
  <c r="D18" i="5"/>
  <c r="K17" i="5"/>
  <c r="J17" i="5"/>
  <c r="L17" i="5" s="1"/>
  <c r="G17" i="5"/>
  <c r="D17" i="5"/>
  <c r="K16" i="5"/>
  <c r="J16" i="5"/>
  <c r="L16" i="5" s="1"/>
  <c r="G16" i="5"/>
  <c r="D16" i="5"/>
  <c r="K15" i="5"/>
  <c r="J15" i="5"/>
  <c r="L15" i="5" s="1"/>
  <c r="G15" i="5"/>
  <c r="D15" i="5"/>
  <c r="K14" i="5"/>
  <c r="J14" i="5"/>
  <c r="G14" i="5"/>
  <c r="D14" i="5"/>
  <c r="K13" i="5"/>
  <c r="J13" i="5"/>
  <c r="G13" i="5"/>
  <c r="D13" i="5"/>
  <c r="K12" i="5"/>
  <c r="J12" i="5"/>
  <c r="L12" i="5" s="1"/>
  <c r="G12" i="5"/>
  <c r="D12" i="5"/>
  <c r="K11" i="5"/>
  <c r="K10" i="5" s="1"/>
  <c r="J11" i="5"/>
  <c r="L11" i="5" s="1"/>
  <c r="P11" i="5" s="1"/>
  <c r="G11" i="5"/>
  <c r="G10" i="5" s="1"/>
  <c r="D11" i="5"/>
  <c r="O9" i="5"/>
  <c r="P9" i="5" s="1"/>
  <c r="R9" i="4"/>
  <c r="Q9" i="4"/>
  <c r="M9" i="4"/>
  <c r="N9" i="4"/>
  <c r="O9" i="4"/>
  <c r="C9" i="4"/>
  <c r="D9" i="4"/>
  <c r="E9" i="4"/>
  <c r="F9" i="4"/>
  <c r="G9" i="4"/>
  <c r="H9" i="4"/>
  <c r="I9" i="4"/>
  <c r="J9" i="4"/>
  <c r="K9" i="4"/>
  <c r="L9" i="4"/>
  <c r="B9" i="4"/>
  <c r="Q37" i="4"/>
  <c r="M105" i="4"/>
  <c r="N105" i="4"/>
  <c r="O105" i="4"/>
  <c r="C130" i="4"/>
  <c r="D130" i="4"/>
  <c r="E130" i="4"/>
  <c r="F130" i="4"/>
  <c r="G130" i="4"/>
  <c r="H130" i="4"/>
  <c r="I130" i="4"/>
  <c r="J130" i="4"/>
  <c r="K130" i="4"/>
  <c r="L130" i="4"/>
  <c r="M130" i="4"/>
  <c r="N130" i="4"/>
  <c r="O130" i="4"/>
  <c r="B130" i="4"/>
  <c r="M127" i="4"/>
  <c r="N127" i="4"/>
  <c r="O127" i="4"/>
  <c r="M124" i="4"/>
  <c r="N124" i="4"/>
  <c r="O124" i="4"/>
  <c r="M121" i="4"/>
  <c r="N121" i="4"/>
  <c r="O121" i="4"/>
  <c r="M115" i="4"/>
  <c r="N115" i="4"/>
  <c r="O115" i="4"/>
  <c r="M108" i="4"/>
  <c r="N108" i="4"/>
  <c r="O108" i="4"/>
  <c r="C101" i="4"/>
  <c r="D101" i="4"/>
  <c r="E101" i="4"/>
  <c r="F101" i="4"/>
  <c r="G101" i="4"/>
  <c r="H101" i="4"/>
  <c r="I101" i="4"/>
  <c r="J101" i="4"/>
  <c r="K101" i="4"/>
  <c r="L101" i="4"/>
  <c r="M101" i="4"/>
  <c r="N101" i="4"/>
  <c r="O101" i="4"/>
  <c r="B101" i="4"/>
  <c r="C94" i="4"/>
  <c r="D94" i="4"/>
  <c r="E94" i="4"/>
  <c r="F94" i="4"/>
  <c r="G94" i="4"/>
  <c r="H94" i="4"/>
  <c r="I94" i="4"/>
  <c r="J94" i="4"/>
  <c r="K94" i="4"/>
  <c r="L94" i="4"/>
  <c r="M94" i="4"/>
  <c r="N94" i="4"/>
  <c r="O94" i="4"/>
  <c r="P94" i="4" s="1"/>
  <c r="B94" i="4"/>
  <c r="O91" i="4"/>
  <c r="M97" i="4"/>
  <c r="N97" i="4"/>
  <c r="O97" i="4"/>
  <c r="M91" i="4"/>
  <c r="N91" i="4"/>
  <c r="M88" i="4"/>
  <c r="N88" i="4"/>
  <c r="O88" i="4"/>
  <c r="M85" i="4"/>
  <c r="N85" i="4"/>
  <c r="O85" i="4"/>
  <c r="M68" i="4"/>
  <c r="N68" i="4"/>
  <c r="O68" i="4"/>
  <c r="M62" i="4"/>
  <c r="N62" i="4"/>
  <c r="O62" i="4"/>
  <c r="M56" i="4"/>
  <c r="N56" i="4"/>
  <c r="O56" i="4"/>
  <c r="M52" i="4"/>
  <c r="N52" i="4"/>
  <c r="O52" i="4"/>
  <c r="M47" i="4"/>
  <c r="N47" i="4"/>
  <c r="O47" i="4"/>
  <c r="M42" i="4"/>
  <c r="N42" i="4"/>
  <c r="O42" i="4"/>
  <c r="M39" i="4"/>
  <c r="N39" i="4"/>
  <c r="O39" i="4"/>
  <c r="M35" i="4"/>
  <c r="N35" i="4"/>
  <c r="O35" i="4"/>
  <c r="M32" i="4"/>
  <c r="N32" i="4"/>
  <c r="O32" i="4"/>
  <c r="M11" i="4"/>
  <c r="N11" i="4"/>
  <c r="O11" i="4"/>
  <c r="P10" i="4"/>
  <c r="P11" i="4"/>
  <c r="P12" i="4"/>
  <c r="O159" i="4"/>
  <c r="P159" i="4" s="1"/>
  <c r="O158" i="4"/>
  <c r="K158" i="4"/>
  <c r="J158" i="4"/>
  <c r="G158" i="4"/>
  <c r="D158" i="4"/>
  <c r="O157" i="4"/>
  <c r="J157" i="4"/>
  <c r="J149" i="4" s="1"/>
  <c r="I157" i="4"/>
  <c r="K157" i="4" s="1"/>
  <c r="G157" i="4"/>
  <c r="D157" i="4"/>
  <c r="O156" i="4"/>
  <c r="O155" i="4"/>
  <c r="K155" i="4"/>
  <c r="L155" i="4" s="1"/>
  <c r="J155" i="4"/>
  <c r="G155" i="4"/>
  <c r="D155" i="4"/>
  <c r="O154" i="4"/>
  <c r="K154" i="4"/>
  <c r="J154" i="4"/>
  <c r="L154" i="4" s="1"/>
  <c r="G154" i="4"/>
  <c r="D154" i="4"/>
  <c r="O153" i="4"/>
  <c r="K153" i="4"/>
  <c r="J153" i="4"/>
  <c r="O152" i="4"/>
  <c r="K152" i="4"/>
  <c r="K151" i="4" s="1"/>
  <c r="J152" i="4"/>
  <c r="G152" i="4"/>
  <c r="D152" i="4"/>
  <c r="D151" i="4" s="1"/>
  <c r="O151" i="4"/>
  <c r="J151" i="4"/>
  <c r="I151" i="4"/>
  <c r="H151" i="4"/>
  <c r="G151" i="4"/>
  <c r="G149" i="4" s="1"/>
  <c r="F151" i="4"/>
  <c r="F149" i="4" s="1"/>
  <c r="E151" i="4"/>
  <c r="E149" i="4" s="1"/>
  <c r="C151" i="4"/>
  <c r="B151" i="4"/>
  <c r="B149" i="4" s="1"/>
  <c r="P150" i="4"/>
  <c r="O150" i="4"/>
  <c r="N149" i="4"/>
  <c r="M149" i="4"/>
  <c r="H149" i="4"/>
  <c r="D149" i="4"/>
  <c r="C149" i="4"/>
  <c r="O148" i="4"/>
  <c r="P148" i="4" s="1"/>
  <c r="O147" i="4"/>
  <c r="P147" i="4" s="1"/>
  <c r="O146" i="4"/>
  <c r="K146" i="4"/>
  <c r="L146" i="4" s="1"/>
  <c r="J146" i="4"/>
  <c r="G146" i="4"/>
  <c r="O145" i="4"/>
  <c r="P145" i="4" s="1"/>
  <c r="O144" i="4"/>
  <c r="P144" i="4" s="1"/>
  <c r="O143" i="4"/>
  <c r="P143" i="4" s="1"/>
  <c r="O142" i="4"/>
  <c r="P142" i="4" s="1"/>
  <c r="O141" i="4"/>
  <c r="K141" i="4"/>
  <c r="J141" i="4"/>
  <c r="O140" i="4"/>
  <c r="P140" i="4" s="1"/>
  <c r="O139" i="4"/>
  <c r="K139" i="4"/>
  <c r="J139" i="4"/>
  <c r="L139" i="4" s="1"/>
  <c r="G139" i="4"/>
  <c r="D139" i="4"/>
  <c r="N138" i="4"/>
  <c r="M138" i="4"/>
  <c r="K138" i="4"/>
  <c r="J138" i="4"/>
  <c r="G138" i="4"/>
  <c r="O137" i="4"/>
  <c r="K137" i="4"/>
  <c r="J137" i="4"/>
  <c r="L137" i="4" s="1"/>
  <c r="G137" i="4"/>
  <c r="D137" i="4"/>
  <c r="O136" i="4"/>
  <c r="P136" i="4" s="1"/>
  <c r="O135" i="4"/>
  <c r="P135" i="4" s="1"/>
  <c r="K135" i="4"/>
  <c r="J135" i="4"/>
  <c r="L135" i="4" s="1"/>
  <c r="G135" i="4"/>
  <c r="D135" i="4"/>
  <c r="O134" i="4"/>
  <c r="K134" i="4"/>
  <c r="J134" i="4"/>
  <c r="L134" i="4" s="1"/>
  <c r="G134" i="4"/>
  <c r="D134" i="4"/>
  <c r="M133" i="4"/>
  <c r="O133" i="4" s="1"/>
  <c r="K133" i="4"/>
  <c r="L133" i="4" s="1"/>
  <c r="P133" i="4" s="1"/>
  <c r="J133" i="4"/>
  <c r="G133" i="4"/>
  <c r="O132" i="4"/>
  <c r="P132" i="4" s="1"/>
  <c r="O131" i="4"/>
  <c r="N131" i="4"/>
  <c r="M131" i="4"/>
  <c r="K131" i="4"/>
  <c r="J131" i="4"/>
  <c r="G131" i="4"/>
  <c r="D131" i="4"/>
  <c r="O129" i="4"/>
  <c r="P129" i="4" s="1"/>
  <c r="O128" i="4"/>
  <c r="P128" i="4" s="1"/>
  <c r="K128" i="4"/>
  <c r="L128" i="4" s="1"/>
  <c r="L127" i="4" s="1"/>
  <c r="J128" i="4"/>
  <c r="G128" i="4"/>
  <c r="G127" i="4" s="1"/>
  <c r="P127" i="4"/>
  <c r="K127" i="4"/>
  <c r="J127" i="4"/>
  <c r="I127" i="4"/>
  <c r="H127" i="4"/>
  <c r="F127" i="4"/>
  <c r="E127" i="4"/>
  <c r="D127" i="4"/>
  <c r="C127" i="4"/>
  <c r="B127" i="4"/>
  <c r="O126" i="4"/>
  <c r="P126" i="4" s="1"/>
  <c r="O125" i="4"/>
  <c r="K125" i="4"/>
  <c r="J125" i="4"/>
  <c r="G125" i="4"/>
  <c r="D125" i="4"/>
  <c r="K124" i="4"/>
  <c r="I124" i="4"/>
  <c r="H124" i="4"/>
  <c r="G124" i="4"/>
  <c r="F124" i="4"/>
  <c r="E124" i="4"/>
  <c r="D124" i="4"/>
  <c r="C124" i="4"/>
  <c r="B124" i="4"/>
  <c r="O123" i="4"/>
  <c r="P123" i="4" s="1"/>
  <c r="P122" i="4"/>
  <c r="O122" i="4"/>
  <c r="K122" i="4"/>
  <c r="K121" i="4" s="1"/>
  <c r="J122" i="4"/>
  <c r="L122" i="4" s="1"/>
  <c r="L121" i="4" s="1"/>
  <c r="G122" i="4"/>
  <c r="G121" i="4" s="1"/>
  <c r="J121" i="4"/>
  <c r="I121" i="4"/>
  <c r="H121" i="4"/>
  <c r="F121" i="4"/>
  <c r="E121" i="4"/>
  <c r="D121" i="4"/>
  <c r="C121" i="4"/>
  <c r="B121" i="4"/>
  <c r="O120" i="4"/>
  <c r="P120" i="4" s="1"/>
  <c r="O119" i="4"/>
  <c r="K119" i="4"/>
  <c r="J119" i="4"/>
  <c r="L119" i="4" s="1"/>
  <c r="G119" i="4"/>
  <c r="D119" i="4"/>
  <c r="O118" i="4"/>
  <c r="K118" i="4"/>
  <c r="J118" i="4"/>
  <c r="G118" i="4"/>
  <c r="D118" i="4"/>
  <c r="O117" i="4"/>
  <c r="P117" i="4" s="1"/>
  <c r="K117" i="4"/>
  <c r="J117" i="4"/>
  <c r="L117" i="4" s="1"/>
  <c r="G117" i="4"/>
  <c r="D117" i="4"/>
  <c r="O116" i="4"/>
  <c r="K116" i="4"/>
  <c r="J116" i="4"/>
  <c r="L116" i="4" s="1"/>
  <c r="G116" i="4"/>
  <c r="D116" i="4"/>
  <c r="I115" i="4"/>
  <c r="H115" i="4"/>
  <c r="F115" i="4"/>
  <c r="E115" i="4"/>
  <c r="C115" i="4"/>
  <c r="B115" i="4"/>
  <c r="O114" i="4"/>
  <c r="P114" i="4" s="1"/>
  <c r="P113" i="4"/>
  <c r="O113" i="4"/>
  <c r="O112" i="4"/>
  <c r="K112" i="4"/>
  <c r="J112" i="4"/>
  <c r="G112" i="4"/>
  <c r="D112" i="4"/>
  <c r="O111" i="4"/>
  <c r="P111" i="4" s="1"/>
  <c r="K111" i="4"/>
  <c r="J111" i="4"/>
  <c r="L111" i="4" s="1"/>
  <c r="G111" i="4"/>
  <c r="D111" i="4"/>
  <c r="D108" i="4" s="1"/>
  <c r="O110" i="4"/>
  <c r="K110" i="4"/>
  <c r="J110" i="4"/>
  <c r="L110" i="4" s="1"/>
  <c r="G110" i="4"/>
  <c r="D110" i="4"/>
  <c r="O109" i="4"/>
  <c r="K109" i="4"/>
  <c r="L109" i="4" s="1"/>
  <c r="J109" i="4"/>
  <c r="G109" i="4"/>
  <c r="D109" i="4"/>
  <c r="I108" i="4"/>
  <c r="I102" i="4" s="1"/>
  <c r="H108" i="4"/>
  <c r="H102" i="4" s="1"/>
  <c r="F108" i="4"/>
  <c r="E108" i="4"/>
  <c r="C108" i="4"/>
  <c r="B108" i="4"/>
  <c r="O107" i="4"/>
  <c r="P107" i="4" s="1"/>
  <c r="O106" i="4"/>
  <c r="K106" i="4"/>
  <c r="K105" i="4" s="1"/>
  <c r="J106" i="4"/>
  <c r="G106" i="4"/>
  <c r="G105" i="4" s="1"/>
  <c r="J105" i="4"/>
  <c r="I105" i="4"/>
  <c r="H105" i="4"/>
  <c r="F105" i="4"/>
  <c r="E105" i="4"/>
  <c r="D105" i="4"/>
  <c r="C105" i="4"/>
  <c r="B105" i="4"/>
  <c r="O104" i="4"/>
  <c r="P104" i="4" s="1"/>
  <c r="K104" i="4"/>
  <c r="J104" i="4"/>
  <c r="L104" i="4" s="1"/>
  <c r="O103" i="4"/>
  <c r="P103" i="4" s="1"/>
  <c r="K103" i="4"/>
  <c r="J103" i="4"/>
  <c r="L103" i="4" s="1"/>
  <c r="O102" i="4"/>
  <c r="G102" i="4"/>
  <c r="D102" i="4"/>
  <c r="O100" i="4"/>
  <c r="P100" i="4" s="1"/>
  <c r="G100" i="4"/>
  <c r="O99" i="4"/>
  <c r="K99" i="4"/>
  <c r="J99" i="4"/>
  <c r="L99" i="4" s="1"/>
  <c r="G99" i="4"/>
  <c r="O98" i="4"/>
  <c r="K98" i="4"/>
  <c r="K97" i="4" s="1"/>
  <c r="J98" i="4"/>
  <c r="G98" i="4"/>
  <c r="D98" i="4"/>
  <c r="D97" i="4" s="1"/>
  <c r="I97" i="4"/>
  <c r="H97" i="4"/>
  <c r="G97" i="4"/>
  <c r="F97" i="4"/>
  <c r="E97" i="4"/>
  <c r="C97" i="4"/>
  <c r="B97" i="4"/>
  <c r="O96" i="4"/>
  <c r="P96" i="4" s="1"/>
  <c r="O95" i="4"/>
  <c r="P95" i="4" s="1"/>
  <c r="O93" i="4"/>
  <c r="P93" i="4" s="1"/>
  <c r="O92" i="4"/>
  <c r="K92" i="4"/>
  <c r="K91" i="4" s="1"/>
  <c r="J92" i="4"/>
  <c r="G92" i="4"/>
  <c r="D92" i="4"/>
  <c r="D91" i="4" s="1"/>
  <c r="J91" i="4"/>
  <c r="I91" i="4"/>
  <c r="H91" i="4"/>
  <c r="G91" i="4"/>
  <c r="F91" i="4"/>
  <c r="E91" i="4"/>
  <c r="C91" i="4"/>
  <c r="B91" i="4"/>
  <c r="O90" i="4"/>
  <c r="P90" i="4" s="1"/>
  <c r="O89" i="4"/>
  <c r="L89" i="4"/>
  <c r="L88" i="4" s="1"/>
  <c r="K89" i="4"/>
  <c r="J89" i="4"/>
  <c r="J88" i="4" s="1"/>
  <c r="G89" i="4"/>
  <c r="G88" i="4" s="1"/>
  <c r="D89" i="4"/>
  <c r="D88" i="4" s="1"/>
  <c r="K88" i="4"/>
  <c r="I88" i="4"/>
  <c r="H88" i="4"/>
  <c r="F88" i="4"/>
  <c r="E88" i="4"/>
  <c r="C88" i="4"/>
  <c r="B88" i="4"/>
  <c r="O87" i="4"/>
  <c r="P87" i="4" s="1"/>
  <c r="O86" i="4"/>
  <c r="K86" i="4"/>
  <c r="K85" i="4" s="1"/>
  <c r="J86" i="4"/>
  <c r="L86" i="4" s="1"/>
  <c r="G86" i="4"/>
  <c r="J85" i="4"/>
  <c r="I85" i="4"/>
  <c r="H85" i="4"/>
  <c r="G85" i="4"/>
  <c r="F85" i="4"/>
  <c r="E85" i="4"/>
  <c r="D85" i="4"/>
  <c r="C85" i="4"/>
  <c r="B85" i="4"/>
  <c r="O84" i="4"/>
  <c r="P84" i="4" s="1"/>
  <c r="O83" i="4"/>
  <c r="K83" i="4"/>
  <c r="J83" i="4"/>
  <c r="O82" i="4"/>
  <c r="K82" i="4"/>
  <c r="J82" i="4"/>
  <c r="L82" i="4" s="1"/>
  <c r="O81" i="4"/>
  <c r="K81" i="4"/>
  <c r="J81" i="4"/>
  <c r="O80" i="4"/>
  <c r="L80" i="4"/>
  <c r="K80" i="4"/>
  <c r="J80" i="4"/>
  <c r="O79" i="4"/>
  <c r="P79" i="4" s="1"/>
  <c r="P78" i="4"/>
  <c r="O78" i="4"/>
  <c r="O77" i="4"/>
  <c r="K77" i="4"/>
  <c r="L77" i="4" s="1"/>
  <c r="J77" i="4"/>
  <c r="O76" i="4"/>
  <c r="K76" i="4"/>
  <c r="J76" i="4"/>
  <c r="L76" i="4" s="1"/>
  <c r="O75" i="4"/>
  <c r="K75" i="4"/>
  <c r="J75" i="4"/>
  <c r="L75" i="4" s="1"/>
  <c r="G75" i="4"/>
  <c r="O74" i="4"/>
  <c r="K74" i="4"/>
  <c r="J74" i="4"/>
  <c r="G74" i="4"/>
  <c r="O73" i="4"/>
  <c r="K73" i="4"/>
  <c r="J73" i="4"/>
  <c r="G73" i="4"/>
  <c r="O72" i="4"/>
  <c r="K72" i="4"/>
  <c r="J72" i="4"/>
  <c r="L72" i="4" s="1"/>
  <c r="G72" i="4"/>
  <c r="O71" i="4"/>
  <c r="K71" i="4"/>
  <c r="J71" i="4"/>
  <c r="G71" i="4"/>
  <c r="O70" i="4"/>
  <c r="K70" i="4"/>
  <c r="L70" i="4" s="1"/>
  <c r="J70" i="4"/>
  <c r="G70" i="4"/>
  <c r="O69" i="4"/>
  <c r="K69" i="4"/>
  <c r="J69" i="4"/>
  <c r="G69" i="4"/>
  <c r="D69" i="4"/>
  <c r="D68" i="4" s="1"/>
  <c r="I68" i="4"/>
  <c r="H68" i="4"/>
  <c r="F68" i="4"/>
  <c r="E68" i="4"/>
  <c r="C68" i="4"/>
  <c r="B68" i="4"/>
  <c r="O67" i="4"/>
  <c r="P67" i="4" s="1"/>
  <c r="K66" i="4"/>
  <c r="J66" i="4"/>
  <c r="L66" i="4" s="1"/>
  <c r="P66" i="4" s="1"/>
  <c r="O65" i="4"/>
  <c r="K65" i="4"/>
  <c r="J65" i="4"/>
  <c r="L65" i="4" s="1"/>
  <c r="G65" i="4"/>
  <c r="D65" i="4"/>
  <c r="O64" i="4"/>
  <c r="K64" i="4"/>
  <c r="L64" i="4" s="1"/>
  <c r="P64" i="4" s="1"/>
  <c r="J64" i="4"/>
  <c r="G64" i="4"/>
  <c r="D64" i="4"/>
  <c r="O63" i="4"/>
  <c r="K63" i="4"/>
  <c r="J63" i="4"/>
  <c r="G63" i="4"/>
  <c r="D63" i="4"/>
  <c r="I62" i="4"/>
  <c r="H62" i="4"/>
  <c r="F62" i="4"/>
  <c r="E62" i="4"/>
  <c r="C62" i="4"/>
  <c r="B62" i="4"/>
  <c r="O61" i="4"/>
  <c r="P61" i="4" s="1"/>
  <c r="K60" i="4"/>
  <c r="L60" i="4" s="1"/>
  <c r="P60" i="4" s="1"/>
  <c r="J60" i="4"/>
  <c r="O59" i="4"/>
  <c r="K59" i="4"/>
  <c r="L59" i="4" s="1"/>
  <c r="J59" i="4"/>
  <c r="O58" i="4"/>
  <c r="K58" i="4"/>
  <c r="J58" i="4"/>
  <c r="L58" i="4" s="1"/>
  <c r="G58" i="4"/>
  <c r="O57" i="4"/>
  <c r="K57" i="4"/>
  <c r="K56" i="4" s="1"/>
  <c r="J57" i="4"/>
  <c r="G57" i="4"/>
  <c r="I56" i="4"/>
  <c r="H56" i="4"/>
  <c r="G56" i="4"/>
  <c r="F56" i="4"/>
  <c r="E56" i="4"/>
  <c r="D56" i="4"/>
  <c r="C56" i="4"/>
  <c r="B56" i="4"/>
  <c r="O55" i="4"/>
  <c r="P55" i="4" s="1"/>
  <c r="P54" i="4"/>
  <c r="O54" i="4"/>
  <c r="O53" i="4"/>
  <c r="L53" i="4"/>
  <c r="L52" i="4" s="1"/>
  <c r="K53" i="4"/>
  <c r="K52" i="4" s="1"/>
  <c r="J53" i="4"/>
  <c r="J52" i="4" s="1"/>
  <c r="G53" i="4"/>
  <c r="G52" i="4" s="1"/>
  <c r="D53" i="4"/>
  <c r="I52" i="4"/>
  <c r="H52" i="4"/>
  <c r="F52" i="4"/>
  <c r="E52" i="4"/>
  <c r="D52" i="4"/>
  <c r="C52" i="4"/>
  <c r="B52" i="4"/>
  <c r="O51" i="4"/>
  <c r="P51" i="4" s="1"/>
  <c r="O50" i="4"/>
  <c r="K50" i="4"/>
  <c r="J50" i="4"/>
  <c r="O49" i="4"/>
  <c r="K49" i="4"/>
  <c r="L49" i="4" s="1"/>
  <c r="J49" i="4"/>
  <c r="O48" i="4"/>
  <c r="K48" i="4"/>
  <c r="J48" i="4"/>
  <c r="L48" i="4" s="1"/>
  <c r="L47" i="4" s="1"/>
  <c r="P47" i="4" s="1"/>
  <c r="G48" i="4"/>
  <c r="G47" i="4" s="1"/>
  <c r="K47" i="4"/>
  <c r="J47" i="4"/>
  <c r="I47" i="4"/>
  <c r="H47" i="4"/>
  <c r="F47" i="4"/>
  <c r="E47" i="4"/>
  <c r="D47" i="4"/>
  <c r="C47" i="4"/>
  <c r="B47" i="4"/>
  <c r="O46" i="4"/>
  <c r="P46" i="4" s="1"/>
  <c r="O45" i="4"/>
  <c r="K45" i="4"/>
  <c r="J45" i="4"/>
  <c r="G45" i="4"/>
  <c r="O44" i="4"/>
  <c r="K44" i="4"/>
  <c r="K42" i="4" s="1"/>
  <c r="J44" i="4"/>
  <c r="G44" i="4"/>
  <c r="D44" i="4"/>
  <c r="O43" i="4"/>
  <c r="P43" i="4" s="1"/>
  <c r="I42" i="4"/>
  <c r="H42" i="4"/>
  <c r="F42" i="4"/>
  <c r="E42" i="4"/>
  <c r="D42" i="4"/>
  <c r="C42" i="4"/>
  <c r="B42" i="4"/>
  <c r="O41" i="4"/>
  <c r="P41" i="4" s="1"/>
  <c r="N40" i="4"/>
  <c r="M40" i="4"/>
  <c r="K40" i="4"/>
  <c r="K39" i="4" s="1"/>
  <c r="J40" i="4"/>
  <c r="G40" i="4"/>
  <c r="D40" i="4"/>
  <c r="D39" i="4" s="1"/>
  <c r="I39" i="4"/>
  <c r="H39" i="4"/>
  <c r="G39" i="4"/>
  <c r="F39" i="4"/>
  <c r="E39" i="4"/>
  <c r="C39" i="4"/>
  <c r="B39" i="4"/>
  <c r="P38" i="4"/>
  <c r="O38" i="4"/>
  <c r="O37" i="4"/>
  <c r="K37" i="4"/>
  <c r="J37" i="4"/>
  <c r="G37" i="4"/>
  <c r="O36" i="4"/>
  <c r="K36" i="4"/>
  <c r="L36" i="4" s="1"/>
  <c r="J36" i="4"/>
  <c r="G36" i="4"/>
  <c r="D36" i="4"/>
  <c r="D35" i="4" s="1"/>
  <c r="I35" i="4"/>
  <c r="H35" i="4"/>
  <c r="G35" i="4"/>
  <c r="F35" i="4"/>
  <c r="E35" i="4"/>
  <c r="C35" i="4"/>
  <c r="B35" i="4"/>
  <c r="O34" i="4"/>
  <c r="P34" i="4" s="1"/>
  <c r="O33" i="4"/>
  <c r="K33" i="4"/>
  <c r="J33" i="4"/>
  <c r="G33" i="4"/>
  <c r="G32" i="4" s="1"/>
  <c r="D33" i="4"/>
  <c r="K32" i="4"/>
  <c r="I32" i="4"/>
  <c r="H32" i="4"/>
  <c r="F32" i="4"/>
  <c r="E32" i="4"/>
  <c r="D32" i="4"/>
  <c r="C32" i="4"/>
  <c r="B32" i="4"/>
  <c r="O31" i="4"/>
  <c r="P31" i="4" s="1"/>
  <c r="P30" i="4"/>
  <c r="O30" i="4"/>
  <c r="O29" i="4"/>
  <c r="P29" i="4" s="1"/>
  <c r="O28" i="4"/>
  <c r="K28" i="4"/>
  <c r="J28" i="4"/>
  <c r="O27" i="4"/>
  <c r="K27" i="4"/>
  <c r="L27" i="4" s="1"/>
  <c r="J27" i="4"/>
  <c r="O26" i="4"/>
  <c r="K26" i="4"/>
  <c r="J26" i="4"/>
  <c r="L26" i="4" s="1"/>
  <c r="G26" i="4"/>
  <c r="O25" i="4"/>
  <c r="K25" i="4"/>
  <c r="J25" i="4"/>
  <c r="G25" i="4"/>
  <c r="O24" i="4"/>
  <c r="L24" i="4"/>
  <c r="K24" i="4"/>
  <c r="J24" i="4"/>
  <c r="G24" i="4"/>
  <c r="O23" i="4"/>
  <c r="K23" i="4"/>
  <c r="J23" i="4"/>
  <c r="G23" i="4"/>
  <c r="O22" i="4"/>
  <c r="P22" i="4" s="1"/>
  <c r="L22" i="4"/>
  <c r="K22" i="4"/>
  <c r="J22" i="4"/>
  <c r="G22" i="4"/>
  <c r="O21" i="4"/>
  <c r="K21" i="4"/>
  <c r="J21" i="4"/>
  <c r="G21" i="4"/>
  <c r="O20" i="4"/>
  <c r="K20" i="4"/>
  <c r="J20" i="4"/>
  <c r="L20" i="4" s="1"/>
  <c r="G20" i="4"/>
  <c r="D20" i="4"/>
  <c r="O19" i="4"/>
  <c r="K19" i="4"/>
  <c r="L19" i="4" s="1"/>
  <c r="J19" i="4"/>
  <c r="G19" i="4"/>
  <c r="D19" i="4"/>
  <c r="O18" i="4"/>
  <c r="K18" i="4"/>
  <c r="J18" i="4"/>
  <c r="G18" i="4"/>
  <c r="D18" i="4"/>
  <c r="O17" i="4"/>
  <c r="K17" i="4"/>
  <c r="J17" i="4"/>
  <c r="G17" i="4"/>
  <c r="D17" i="4"/>
  <c r="O16" i="4"/>
  <c r="K16" i="4"/>
  <c r="J16" i="4"/>
  <c r="L16" i="4" s="1"/>
  <c r="P16" i="4" s="1"/>
  <c r="G16" i="4"/>
  <c r="D16" i="4"/>
  <c r="O15" i="4"/>
  <c r="L15" i="4"/>
  <c r="K15" i="4"/>
  <c r="J15" i="4"/>
  <c r="G15" i="4"/>
  <c r="D15" i="4"/>
  <c r="O14" i="4"/>
  <c r="K14" i="4"/>
  <c r="L14" i="4" s="1"/>
  <c r="P14" i="4" s="1"/>
  <c r="J14" i="4"/>
  <c r="G14" i="4"/>
  <c r="D14" i="4"/>
  <c r="O13" i="4"/>
  <c r="K13" i="4"/>
  <c r="J13" i="4"/>
  <c r="G13" i="4"/>
  <c r="D13" i="4"/>
  <c r="O12" i="4"/>
  <c r="K12" i="4"/>
  <c r="J12" i="4"/>
  <c r="G12" i="4"/>
  <c r="D12" i="4"/>
  <c r="D11" i="4" s="1"/>
  <c r="I11" i="4"/>
  <c r="H11" i="4"/>
  <c r="F11" i="4"/>
  <c r="E11" i="4"/>
  <c r="C11" i="4"/>
  <c r="B11" i="4"/>
  <c r="O10" i="4"/>
  <c r="N40" i="1"/>
  <c r="P74" i="1"/>
  <c r="P75" i="1"/>
  <c r="P76" i="1"/>
  <c r="P77" i="1"/>
  <c r="P78" i="1"/>
  <c r="P79" i="1"/>
  <c r="P80" i="1"/>
  <c r="P81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2" i="1"/>
  <c r="P153" i="1"/>
  <c r="P154" i="1"/>
  <c r="P155" i="1"/>
  <c r="P156" i="1"/>
  <c r="P157" i="1"/>
  <c r="P158" i="1"/>
  <c r="P160" i="1"/>
  <c r="P161" i="1"/>
  <c r="P31" i="1"/>
  <c r="P32" i="1"/>
  <c r="P33" i="1"/>
  <c r="P34" i="1"/>
  <c r="P35" i="1"/>
  <c r="P36" i="1"/>
  <c r="P37" i="1"/>
  <c r="P38" i="1"/>
  <c r="P39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13" i="1"/>
  <c r="O54" i="1"/>
  <c r="P44" i="5" l="1"/>
  <c r="O10" i="5"/>
  <c r="L104" i="5"/>
  <c r="L22" i="5"/>
  <c r="O39" i="5"/>
  <c r="L48" i="5"/>
  <c r="P48" i="5" s="1"/>
  <c r="K98" i="5"/>
  <c r="L129" i="5"/>
  <c r="L128" i="5" s="1"/>
  <c r="P128" i="5" s="1"/>
  <c r="Q94" i="5"/>
  <c r="P94" i="5"/>
  <c r="O41" i="5"/>
  <c r="J68" i="5"/>
  <c r="J10" i="5"/>
  <c r="L44" i="5"/>
  <c r="L47" i="5"/>
  <c r="P47" i="5" s="1"/>
  <c r="L80" i="5"/>
  <c r="P80" i="5" s="1"/>
  <c r="J88" i="5"/>
  <c r="O132" i="5"/>
  <c r="L155" i="5"/>
  <c r="P155" i="5" s="1"/>
  <c r="L156" i="5"/>
  <c r="P156" i="5" s="1"/>
  <c r="L100" i="5"/>
  <c r="P100" i="5" s="1"/>
  <c r="C8" i="5"/>
  <c r="B8" i="5"/>
  <c r="L113" i="5"/>
  <c r="P113" i="5" s="1"/>
  <c r="P17" i="5"/>
  <c r="P22" i="5"/>
  <c r="L69" i="5"/>
  <c r="P69" i="5" s="1"/>
  <c r="L71" i="5"/>
  <c r="L73" i="5"/>
  <c r="P73" i="5" s="1"/>
  <c r="L75" i="5"/>
  <c r="P75" i="5" s="1"/>
  <c r="L83" i="5"/>
  <c r="P83" i="5" s="1"/>
  <c r="L86" i="5"/>
  <c r="L85" i="5" s="1"/>
  <c r="K109" i="5"/>
  <c r="L111" i="5"/>
  <c r="P111" i="5" s="1"/>
  <c r="O139" i="5"/>
  <c r="L19" i="5"/>
  <c r="P19" i="5" s="1"/>
  <c r="L35" i="5"/>
  <c r="P35" i="5" s="1"/>
  <c r="L56" i="5"/>
  <c r="P56" i="5" s="1"/>
  <c r="L58" i="5"/>
  <c r="P58" i="5" s="1"/>
  <c r="L64" i="5"/>
  <c r="P64" i="5" s="1"/>
  <c r="L82" i="5"/>
  <c r="P82" i="5" s="1"/>
  <c r="Q68" i="5" s="1"/>
  <c r="O98" i="5"/>
  <c r="L107" i="5"/>
  <c r="L106" i="5" s="1"/>
  <c r="L112" i="5"/>
  <c r="P112" i="5" s="1"/>
  <c r="L119" i="5"/>
  <c r="P119" i="5" s="1"/>
  <c r="D131" i="5"/>
  <c r="P136" i="5"/>
  <c r="L139" i="5"/>
  <c r="P139" i="5" s="1"/>
  <c r="O34" i="5"/>
  <c r="J103" i="5"/>
  <c r="J102" i="5" s="1"/>
  <c r="H102" i="5"/>
  <c r="L21" i="5"/>
  <c r="P27" i="5"/>
  <c r="L92" i="5"/>
  <c r="L91" i="5" s="1"/>
  <c r="K128" i="5"/>
  <c r="L142" i="5"/>
  <c r="P20" i="5"/>
  <c r="L25" i="5"/>
  <c r="L36" i="5"/>
  <c r="P36" i="5" s="1"/>
  <c r="M38" i="5"/>
  <c r="G109" i="5"/>
  <c r="L120" i="5"/>
  <c r="P120" i="5" s="1"/>
  <c r="D150" i="5"/>
  <c r="L159" i="5"/>
  <c r="P159" i="5" s="1"/>
  <c r="P76" i="5"/>
  <c r="O109" i="5"/>
  <c r="P118" i="5"/>
  <c r="P15" i="5"/>
  <c r="P23" i="5"/>
  <c r="P24" i="5"/>
  <c r="L27" i="5"/>
  <c r="L32" i="5"/>
  <c r="L31" i="5" s="1"/>
  <c r="P31" i="5" s="1"/>
  <c r="J34" i="5"/>
  <c r="L65" i="5"/>
  <c r="P65" i="5" s="1"/>
  <c r="L70" i="5"/>
  <c r="P70" i="5" s="1"/>
  <c r="L74" i="5"/>
  <c r="P74" i="5" s="1"/>
  <c r="P81" i="5"/>
  <c r="J106" i="5"/>
  <c r="L110" i="5"/>
  <c r="P110" i="5" s="1"/>
  <c r="D109" i="5"/>
  <c r="K116" i="5"/>
  <c r="M131" i="5"/>
  <c r="L135" i="5"/>
  <c r="P135" i="5" s="1"/>
  <c r="L138" i="5"/>
  <c r="P138" i="5" s="1"/>
  <c r="P147" i="5"/>
  <c r="G150" i="5"/>
  <c r="L154" i="5"/>
  <c r="P154" i="5" s="1"/>
  <c r="O106" i="5"/>
  <c r="P106" i="5" s="1"/>
  <c r="P107" i="5"/>
  <c r="Q106" i="5" s="1"/>
  <c r="L13" i="5"/>
  <c r="P13" i="5" s="1"/>
  <c r="L43" i="5"/>
  <c r="L41" i="5" s="1"/>
  <c r="P71" i="5"/>
  <c r="L72" i="5"/>
  <c r="P72" i="5" s="1"/>
  <c r="O85" i="5"/>
  <c r="L123" i="5"/>
  <c r="J122" i="5"/>
  <c r="P12" i="5"/>
  <c r="P16" i="5"/>
  <c r="P21" i="5"/>
  <c r="P25" i="5"/>
  <c r="L49" i="5"/>
  <c r="G131" i="5"/>
  <c r="O134" i="5"/>
  <c r="O131" i="5" s="1"/>
  <c r="J38" i="5"/>
  <c r="L39" i="5"/>
  <c r="L38" i="5" s="1"/>
  <c r="L63" i="5"/>
  <c r="K103" i="5"/>
  <c r="I102" i="5"/>
  <c r="L14" i="5"/>
  <c r="P14" i="5" s="1"/>
  <c r="L18" i="5"/>
  <c r="P18" i="5" s="1"/>
  <c r="L26" i="5"/>
  <c r="P26" i="5" s="1"/>
  <c r="L52" i="5"/>
  <c r="L51" i="5" s="1"/>
  <c r="P51" i="5" s="1"/>
  <c r="L99" i="5"/>
  <c r="J98" i="5"/>
  <c r="J125" i="5"/>
  <c r="L126" i="5"/>
  <c r="K150" i="5"/>
  <c r="K206" i="5" s="1"/>
  <c r="P57" i="5"/>
  <c r="P89" i="5"/>
  <c r="Q88" i="5" s="1"/>
  <c r="O88" i="5"/>
  <c r="P88" i="5" s="1"/>
  <c r="P104" i="5"/>
  <c r="K131" i="5"/>
  <c r="L134" i="5"/>
  <c r="J131" i="5"/>
  <c r="L153" i="5"/>
  <c r="J152" i="5"/>
  <c r="J150" i="5" s="1"/>
  <c r="L59" i="5"/>
  <c r="O91" i="5"/>
  <c r="O102" i="5"/>
  <c r="L105" i="5"/>
  <c r="J109" i="5"/>
  <c r="O116" i="5"/>
  <c r="J116" i="5"/>
  <c r="L117" i="5"/>
  <c r="L132" i="5"/>
  <c r="P132" i="5"/>
  <c r="L140" i="5"/>
  <c r="P140" i="5" s="1"/>
  <c r="P142" i="5"/>
  <c r="I150" i="5"/>
  <c r="I206" i="5" s="1"/>
  <c r="L158" i="5"/>
  <c r="P158" i="5" s="1"/>
  <c r="L21" i="4"/>
  <c r="P21" i="4" s="1"/>
  <c r="P24" i="4"/>
  <c r="P53" i="4"/>
  <c r="G62" i="4"/>
  <c r="L74" i="4"/>
  <c r="L83" i="4"/>
  <c r="L112" i="4"/>
  <c r="K115" i="4"/>
  <c r="L35" i="4"/>
  <c r="P35" i="4" s="1"/>
  <c r="P119" i="4"/>
  <c r="L18" i="4"/>
  <c r="P18" i="4" s="1"/>
  <c r="L23" i="4"/>
  <c r="P23" i="4" s="1"/>
  <c r="P26" i="4"/>
  <c r="L40" i="4"/>
  <c r="L39" i="4" s="1"/>
  <c r="P39" i="4" s="1"/>
  <c r="O40" i="4"/>
  <c r="L71" i="4"/>
  <c r="P71" i="4" s="1"/>
  <c r="P75" i="4"/>
  <c r="P99" i="4"/>
  <c r="G108" i="4"/>
  <c r="P109" i="4"/>
  <c r="D115" i="4"/>
  <c r="L141" i="4"/>
  <c r="P141" i="4" s="1"/>
  <c r="L153" i="4"/>
  <c r="K11" i="4"/>
  <c r="L13" i="4"/>
  <c r="P13" i="4" s="1"/>
  <c r="P20" i="4"/>
  <c r="L25" i="4"/>
  <c r="P25" i="4" s="1"/>
  <c r="K35" i="4"/>
  <c r="L37" i="4"/>
  <c r="P37" i="4" s="1"/>
  <c r="P80" i="4"/>
  <c r="P82" i="4"/>
  <c r="P88" i="4"/>
  <c r="P110" i="4"/>
  <c r="J102" i="4"/>
  <c r="K102" i="4"/>
  <c r="P36" i="4"/>
  <c r="P81" i="4"/>
  <c r="P86" i="4"/>
  <c r="L85" i="4"/>
  <c r="P85" i="4" s="1"/>
  <c r="L12" i="4"/>
  <c r="L45" i="4"/>
  <c r="P45" i="4" s="1"/>
  <c r="J42" i="4"/>
  <c r="P65" i="4"/>
  <c r="L115" i="4"/>
  <c r="P115" i="4" s="1"/>
  <c r="G11" i="4"/>
  <c r="P27" i="4"/>
  <c r="P49" i="4"/>
  <c r="L63" i="4"/>
  <c r="J62" i="4"/>
  <c r="P76" i="4"/>
  <c r="P89" i="4"/>
  <c r="G115" i="4"/>
  <c r="I149" i="4"/>
  <c r="I205" i="4" s="1"/>
  <c r="L152" i="4"/>
  <c r="P40" i="4"/>
  <c r="L98" i="4"/>
  <c r="J97" i="4"/>
  <c r="P121" i="4"/>
  <c r="J124" i="4"/>
  <c r="L125" i="4"/>
  <c r="L124" i="4" s="1"/>
  <c r="P124" i="4" s="1"/>
  <c r="P15" i="4"/>
  <c r="L69" i="4"/>
  <c r="L68" i="4" s="1"/>
  <c r="P68" i="4" s="1"/>
  <c r="J68" i="4"/>
  <c r="P74" i="4"/>
  <c r="L118" i="4"/>
  <c r="P118" i="4" s="1"/>
  <c r="L131" i="4"/>
  <c r="P130" i="4" s="1"/>
  <c r="K149" i="4"/>
  <c r="K205" i="4" s="1"/>
  <c r="O149" i="4"/>
  <c r="L44" i="4"/>
  <c r="P48" i="4"/>
  <c r="P52" i="4"/>
  <c r="D62" i="4"/>
  <c r="K68" i="4"/>
  <c r="K108" i="4"/>
  <c r="P116" i="4"/>
  <c r="P139" i="4"/>
  <c r="J11" i="4"/>
  <c r="L17" i="4"/>
  <c r="P17" i="4" s="1"/>
  <c r="P19" i="4"/>
  <c r="L28" i="4"/>
  <c r="P28" i="4" s="1"/>
  <c r="L33" i="4"/>
  <c r="L32" i="4" s="1"/>
  <c r="P32" i="4" s="1"/>
  <c r="J32" i="4"/>
  <c r="J35" i="4"/>
  <c r="J39" i="4"/>
  <c r="G42" i="4"/>
  <c r="L50" i="4"/>
  <c r="P50" i="4" s="1"/>
  <c r="J56" i="4"/>
  <c r="L57" i="4"/>
  <c r="P58" i="4"/>
  <c r="P70" i="4"/>
  <c r="L73" i="4"/>
  <c r="P73" i="4" s="1"/>
  <c r="L92" i="4"/>
  <c r="L106" i="4"/>
  <c r="L108" i="4"/>
  <c r="P108" i="4" s="1"/>
  <c r="P137" i="4"/>
  <c r="O138" i="4"/>
  <c r="Q40" i="4" s="1"/>
  <c r="L158" i="4"/>
  <c r="P59" i="4"/>
  <c r="K62" i="4"/>
  <c r="P72" i="4"/>
  <c r="P77" i="4"/>
  <c r="P112" i="4"/>
  <c r="J115" i="4"/>
  <c r="P134" i="4"/>
  <c r="L157" i="4"/>
  <c r="G68" i="4"/>
  <c r="L81" i="4"/>
  <c r="P83" i="4"/>
  <c r="J108" i="4"/>
  <c r="L138" i="4"/>
  <c r="P146" i="4"/>
  <c r="M135" i="1"/>
  <c r="N9" i="1"/>
  <c r="M9" i="1"/>
  <c r="O103" i="1"/>
  <c r="O104" i="1"/>
  <c r="O49" i="1"/>
  <c r="O50" i="1"/>
  <c r="O51" i="1"/>
  <c r="O52" i="1"/>
  <c r="O59" i="1"/>
  <c r="O92" i="1"/>
  <c r="O93" i="1"/>
  <c r="O94" i="1"/>
  <c r="O95" i="1"/>
  <c r="O96" i="1"/>
  <c r="M40" i="1"/>
  <c r="O76" i="1"/>
  <c r="O77" i="1"/>
  <c r="O78" i="1"/>
  <c r="O79" i="1"/>
  <c r="O80" i="1"/>
  <c r="O81" i="1"/>
  <c r="O82" i="1"/>
  <c r="P82" i="1" s="1"/>
  <c r="O83" i="1"/>
  <c r="P83" i="1" s="1"/>
  <c r="O84" i="1"/>
  <c r="N133" i="1"/>
  <c r="O134" i="1"/>
  <c r="P134" i="1" s="1"/>
  <c r="O145" i="1"/>
  <c r="O138" i="1"/>
  <c r="N140" i="1"/>
  <c r="M140" i="1"/>
  <c r="M133" i="1"/>
  <c r="O149" i="1"/>
  <c r="O146" i="1"/>
  <c r="O147" i="1"/>
  <c r="O142" i="1"/>
  <c r="O143" i="1"/>
  <c r="O144" i="1"/>
  <c r="O30" i="1"/>
  <c r="O28" i="1"/>
  <c r="O29" i="1"/>
  <c r="J50" i="1"/>
  <c r="K50" i="1"/>
  <c r="J60" i="1"/>
  <c r="K60" i="1"/>
  <c r="J77" i="1"/>
  <c r="K77" i="1"/>
  <c r="J82" i="1"/>
  <c r="K82" i="1"/>
  <c r="J83" i="1"/>
  <c r="K83" i="1"/>
  <c r="J80" i="1"/>
  <c r="K80" i="1"/>
  <c r="J81" i="1"/>
  <c r="K81" i="1"/>
  <c r="J103" i="1"/>
  <c r="K103" i="1"/>
  <c r="J104" i="1"/>
  <c r="K104" i="1"/>
  <c r="K76" i="1"/>
  <c r="J76" i="1"/>
  <c r="K49" i="1"/>
  <c r="J49" i="1"/>
  <c r="J143" i="1"/>
  <c r="K143" i="1"/>
  <c r="K59" i="1"/>
  <c r="J59" i="1"/>
  <c r="K28" i="1"/>
  <c r="J28" i="1"/>
  <c r="O27" i="1"/>
  <c r="K27" i="1"/>
  <c r="J27" i="1"/>
  <c r="K66" i="1"/>
  <c r="J66" i="1"/>
  <c r="M151" i="1"/>
  <c r="N151" i="1"/>
  <c r="O158" i="1"/>
  <c r="O38" i="5" l="1"/>
  <c r="P38" i="5" s="1"/>
  <c r="P39" i="5"/>
  <c r="Q38" i="5" s="1"/>
  <c r="L62" i="5"/>
  <c r="P43" i="5"/>
  <c r="Q41" i="5" s="1"/>
  <c r="P32" i="5"/>
  <c r="Q31" i="5" s="1"/>
  <c r="L152" i="5"/>
  <c r="L150" i="5" s="1"/>
  <c r="P153" i="5"/>
  <c r="L109" i="5"/>
  <c r="P109" i="5" s="1"/>
  <c r="Q109" i="5"/>
  <c r="P129" i="5"/>
  <c r="Q128" i="5" s="1"/>
  <c r="L10" i="5"/>
  <c r="P10" i="5" s="1"/>
  <c r="P41" i="5"/>
  <c r="L68" i="5"/>
  <c r="P68" i="5" s="1"/>
  <c r="Q34" i="5"/>
  <c r="P59" i="5"/>
  <c r="Q55" i="5" s="1"/>
  <c r="L55" i="5"/>
  <c r="P55" i="5" s="1"/>
  <c r="L46" i="5"/>
  <c r="P46" i="5" s="1"/>
  <c r="P49" i="5"/>
  <c r="Q46" i="5" s="1"/>
  <c r="Q10" i="5"/>
  <c r="D8" i="5"/>
  <c r="P134" i="5"/>
  <c r="Q131" i="5" s="1"/>
  <c r="P86" i="5"/>
  <c r="Q85" i="5" s="1"/>
  <c r="P91" i="5"/>
  <c r="P85" i="5"/>
  <c r="P92" i="5"/>
  <c r="Q91" i="5" s="1"/>
  <c r="L34" i="5"/>
  <c r="P34" i="5" s="1"/>
  <c r="P117" i="5"/>
  <c r="Q116" i="5" s="1"/>
  <c r="L116" i="5"/>
  <c r="L125" i="5"/>
  <c r="P125" i="5" s="1"/>
  <c r="P126" i="5"/>
  <c r="Q125" i="5" s="1"/>
  <c r="P116" i="5"/>
  <c r="P52" i="5"/>
  <c r="Q51" i="5" s="1"/>
  <c r="K102" i="5"/>
  <c r="L103" i="5"/>
  <c r="L122" i="5"/>
  <c r="P122" i="5" s="1"/>
  <c r="P123" i="5"/>
  <c r="Q122" i="5" s="1"/>
  <c r="L131" i="5"/>
  <c r="L98" i="5"/>
  <c r="P98" i="5" s="1"/>
  <c r="P99" i="5"/>
  <c r="Q98" i="5" s="1"/>
  <c r="P63" i="5"/>
  <c r="Q62" i="5" s="1"/>
  <c r="P62" i="5"/>
  <c r="P69" i="4"/>
  <c r="L11" i="4"/>
  <c r="L91" i="4"/>
  <c r="P91" i="4" s="1"/>
  <c r="P92" i="4"/>
  <c r="L42" i="4"/>
  <c r="P42" i="4" s="1"/>
  <c r="P44" i="4"/>
  <c r="P125" i="4"/>
  <c r="P106" i="4"/>
  <c r="L105" i="4"/>
  <c r="P105" i="4" s="1"/>
  <c r="L151" i="4"/>
  <c r="L102" i="4"/>
  <c r="P138" i="4"/>
  <c r="L97" i="4"/>
  <c r="P97" i="4" s="1"/>
  <c r="P98" i="4"/>
  <c r="L56" i="4"/>
  <c r="P56" i="4" s="1"/>
  <c r="P57" i="4"/>
  <c r="L62" i="4"/>
  <c r="P62" i="4" s="1"/>
  <c r="P63" i="4"/>
  <c r="P131" i="4"/>
  <c r="P33" i="4"/>
  <c r="Q9" i="1"/>
  <c r="Q37" i="1"/>
  <c r="L60" i="1"/>
  <c r="L50" i="1"/>
  <c r="L77" i="1"/>
  <c r="L80" i="1"/>
  <c r="L82" i="1"/>
  <c r="L83" i="1"/>
  <c r="L81" i="1"/>
  <c r="L143" i="1"/>
  <c r="L76" i="1"/>
  <c r="L103" i="1"/>
  <c r="L59" i="1"/>
  <c r="L104" i="1"/>
  <c r="L49" i="1"/>
  <c r="L28" i="1"/>
  <c r="L66" i="1"/>
  <c r="L27" i="1"/>
  <c r="O43" i="1"/>
  <c r="O44" i="1"/>
  <c r="O45" i="1"/>
  <c r="O46" i="1"/>
  <c r="O47" i="1"/>
  <c r="O48" i="1"/>
  <c r="O53" i="1"/>
  <c r="O55" i="1"/>
  <c r="O56" i="1"/>
  <c r="O57" i="1"/>
  <c r="O58" i="1"/>
  <c r="O61" i="1"/>
  <c r="O62" i="1"/>
  <c r="O63" i="1"/>
  <c r="O64" i="1"/>
  <c r="O65" i="1"/>
  <c r="O67" i="1"/>
  <c r="O68" i="1"/>
  <c r="O69" i="1"/>
  <c r="O70" i="1"/>
  <c r="O71" i="1"/>
  <c r="O72" i="1"/>
  <c r="O73" i="1"/>
  <c r="O74" i="1"/>
  <c r="O75" i="1"/>
  <c r="O85" i="1"/>
  <c r="O86" i="1"/>
  <c r="O87" i="1"/>
  <c r="O88" i="1"/>
  <c r="O89" i="1"/>
  <c r="O90" i="1"/>
  <c r="O91" i="1"/>
  <c r="O97" i="1"/>
  <c r="O98" i="1"/>
  <c r="O99" i="1"/>
  <c r="O100" i="1"/>
  <c r="O101" i="1"/>
  <c r="O102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5" i="1"/>
  <c r="O9" i="1" s="1"/>
  <c r="O136" i="1"/>
  <c r="O137" i="1"/>
  <c r="O139" i="1"/>
  <c r="O140" i="1"/>
  <c r="O141" i="1"/>
  <c r="O148" i="1"/>
  <c r="O150" i="1"/>
  <c r="O152" i="1"/>
  <c r="O153" i="1"/>
  <c r="O154" i="1"/>
  <c r="O155" i="1"/>
  <c r="O156" i="1"/>
  <c r="O157" i="1"/>
  <c r="O159" i="1"/>
  <c r="O160" i="1"/>
  <c r="O161" i="1"/>
  <c r="O10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31" i="1"/>
  <c r="O33" i="1"/>
  <c r="O34" i="1"/>
  <c r="O35" i="1"/>
  <c r="O36" i="1"/>
  <c r="O37" i="1"/>
  <c r="O38" i="1"/>
  <c r="O39" i="1"/>
  <c r="O40" i="1"/>
  <c r="P40" i="1" s="1"/>
  <c r="O41" i="1"/>
  <c r="O42" i="1"/>
  <c r="G99" i="1"/>
  <c r="G148" i="1"/>
  <c r="G124" i="1"/>
  <c r="G123" i="1" s="1"/>
  <c r="G86" i="1"/>
  <c r="G85" i="1" s="1"/>
  <c r="G37" i="1"/>
  <c r="G58" i="1"/>
  <c r="G75" i="1"/>
  <c r="G26" i="1"/>
  <c r="G25" i="1"/>
  <c r="C68" i="1"/>
  <c r="E68" i="1"/>
  <c r="F68" i="1"/>
  <c r="H68" i="1"/>
  <c r="I68" i="1"/>
  <c r="B68" i="1"/>
  <c r="K75" i="1"/>
  <c r="J75" i="1"/>
  <c r="C56" i="1"/>
  <c r="D56" i="1"/>
  <c r="E56" i="1"/>
  <c r="F56" i="1"/>
  <c r="H56" i="1"/>
  <c r="I56" i="1"/>
  <c r="B56" i="1"/>
  <c r="K58" i="1"/>
  <c r="J58" i="1"/>
  <c r="B132" i="1"/>
  <c r="C11" i="1"/>
  <c r="E11" i="1"/>
  <c r="F11" i="1"/>
  <c r="H11" i="1"/>
  <c r="I11" i="1"/>
  <c r="B11" i="1"/>
  <c r="C97" i="1"/>
  <c r="E97" i="1"/>
  <c r="F97" i="1"/>
  <c r="H97" i="1"/>
  <c r="I97" i="1"/>
  <c r="B97" i="1"/>
  <c r="K99" i="1"/>
  <c r="J99" i="1"/>
  <c r="C123" i="1"/>
  <c r="D123" i="1"/>
  <c r="E123" i="1"/>
  <c r="F123" i="1"/>
  <c r="H123" i="1"/>
  <c r="I123" i="1"/>
  <c r="B123" i="1"/>
  <c r="K124" i="1"/>
  <c r="J124" i="1"/>
  <c r="J123" i="1" s="1"/>
  <c r="C132" i="1"/>
  <c r="E132" i="1"/>
  <c r="F132" i="1"/>
  <c r="H132" i="1"/>
  <c r="I132" i="1"/>
  <c r="K148" i="1"/>
  <c r="J148" i="1"/>
  <c r="C35" i="1"/>
  <c r="E35" i="1"/>
  <c r="F35" i="1"/>
  <c r="H35" i="1"/>
  <c r="I35" i="1"/>
  <c r="B35" i="1"/>
  <c r="K37" i="1"/>
  <c r="J37" i="1"/>
  <c r="K26" i="1"/>
  <c r="J26" i="1"/>
  <c r="K25" i="1"/>
  <c r="J25" i="1"/>
  <c r="C85" i="1"/>
  <c r="D85" i="1"/>
  <c r="E85" i="1"/>
  <c r="F85" i="1"/>
  <c r="H85" i="1"/>
  <c r="I85" i="1"/>
  <c r="B85" i="1"/>
  <c r="K86" i="1"/>
  <c r="K85" i="1" s="1"/>
  <c r="J86" i="1"/>
  <c r="J85" i="1" s="1"/>
  <c r="G48" i="1"/>
  <c r="G140" i="1"/>
  <c r="G135" i="1"/>
  <c r="G130" i="1"/>
  <c r="G129" i="1" s="1"/>
  <c r="G106" i="1"/>
  <c r="G70" i="1"/>
  <c r="G71" i="1"/>
  <c r="G72" i="1"/>
  <c r="G73" i="1"/>
  <c r="G74" i="1"/>
  <c r="G57" i="1"/>
  <c r="G45" i="1"/>
  <c r="G24" i="1"/>
  <c r="G23" i="1"/>
  <c r="G22" i="1"/>
  <c r="G21" i="1"/>
  <c r="K73" i="1"/>
  <c r="K74" i="1"/>
  <c r="J73" i="1"/>
  <c r="J74" i="1"/>
  <c r="K23" i="1"/>
  <c r="K24" i="1"/>
  <c r="J23" i="1"/>
  <c r="J24" i="1"/>
  <c r="K135" i="1"/>
  <c r="J135" i="1"/>
  <c r="K57" i="1"/>
  <c r="J57" i="1"/>
  <c r="K140" i="1"/>
  <c r="J140" i="1"/>
  <c r="C129" i="1"/>
  <c r="D129" i="1"/>
  <c r="E129" i="1"/>
  <c r="F129" i="1"/>
  <c r="H129" i="1"/>
  <c r="I129" i="1"/>
  <c r="B129" i="1"/>
  <c r="K130" i="1"/>
  <c r="K129" i="1" s="1"/>
  <c r="J130" i="1"/>
  <c r="K71" i="1"/>
  <c r="J71" i="1"/>
  <c r="C42" i="1"/>
  <c r="E42" i="1"/>
  <c r="F42" i="1"/>
  <c r="H42" i="1"/>
  <c r="I42" i="1"/>
  <c r="B42" i="1"/>
  <c r="K45" i="1"/>
  <c r="J45" i="1"/>
  <c r="P150" i="5" l="1"/>
  <c r="L206" i="5"/>
  <c r="P152" i="5"/>
  <c r="Q150" i="5"/>
  <c r="E8" i="5"/>
  <c r="P131" i="5"/>
  <c r="L102" i="5"/>
  <c r="P102" i="5" s="1"/>
  <c r="P103" i="5"/>
  <c r="Q102" i="5" s="1"/>
  <c r="P101" i="4"/>
  <c r="P102" i="4"/>
  <c r="L149" i="4"/>
  <c r="Q40" i="1"/>
  <c r="O151" i="1"/>
  <c r="J56" i="1"/>
  <c r="L75" i="1"/>
  <c r="L99" i="1"/>
  <c r="G56" i="1"/>
  <c r="K56" i="1"/>
  <c r="L58" i="1"/>
  <c r="L124" i="1"/>
  <c r="L123" i="1" s="1"/>
  <c r="K123" i="1"/>
  <c r="L148" i="1"/>
  <c r="L26" i="1"/>
  <c r="L37" i="1"/>
  <c r="L25" i="1"/>
  <c r="L24" i="1"/>
  <c r="L86" i="1"/>
  <c r="L85" i="1" s="1"/>
  <c r="L57" i="1"/>
  <c r="L135" i="1"/>
  <c r="L45" i="1"/>
  <c r="L71" i="1"/>
  <c r="L140" i="1"/>
  <c r="L73" i="1"/>
  <c r="L23" i="1"/>
  <c r="L74" i="1"/>
  <c r="L130" i="1"/>
  <c r="L129" i="1" s="1"/>
  <c r="J129" i="1"/>
  <c r="P149" i="4" l="1"/>
  <c r="L205" i="4"/>
  <c r="F8" i="5"/>
  <c r="L56" i="1"/>
  <c r="K22" i="1"/>
  <c r="J22" i="1"/>
  <c r="K48" i="1"/>
  <c r="K47" i="1" s="1"/>
  <c r="J48" i="1"/>
  <c r="C47" i="1"/>
  <c r="D47" i="1"/>
  <c r="E47" i="1"/>
  <c r="F47" i="1"/>
  <c r="G47" i="1"/>
  <c r="H47" i="1"/>
  <c r="I47" i="1"/>
  <c r="B47" i="1"/>
  <c r="K72" i="1"/>
  <c r="J72" i="1"/>
  <c r="C105" i="1"/>
  <c r="D105" i="1"/>
  <c r="E105" i="1"/>
  <c r="F105" i="1"/>
  <c r="G105" i="1"/>
  <c r="H105" i="1"/>
  <c r="I105" i="1"/>
  <c r="B105" i="1"/>
  <c r="K106" i="1"/>
  <c r="K105" i="1" s="1"/>
  <c r="J106" i="1"/>
  <c r="K21" i="1"/>
  <c r="J21" i="1"/>
  <c r="K70" i="1"/>
  <c r="J70" i="1"/>
  <c r="K157" i="1"/>
  <c r="K154" i="1"/>
  <c r="K153" i="1" s="1"/>
  <c r="K155" i="1"/>
  <c r="J157" i="1"/>
  <c r="J160" i="1"/>
  <c r="J154" i="1"/>
  <c r="J155" i="1"/>
  <c r="L155" i="1" s="1"/>
  <c r="G156" i="1"/>
  <c r="G157" i="1"/>
  <c r="G159" i="1"/>
  <c r="G160" i="1"/>
  <c r="G154" i="1"/>
  <c r="G153" i="1" s="1"/>
  <c r="K119" i="1"/>
  <c r="K120" i="1"/>
  <c r="K121" i="1"/>
  <c r="J119" i="1"/>
  <c r="J120" i="1"/>
  <c r="J121" i="1"/>
  <c r="G40" i="1"/>
  <c r="G39" i="1" s="1"/>
  <c r="G120" i="1"/>
  <c r="G121" i="1"/>
  <c r="G98" i="1"/>
  <c r="G97" i="1" s="1"/>
  <c r="K92" i="1"/>
  <c r="K91" i="1" s="1"/>
  <c r="J92" i="1"/>
  <c r="G92" i="1"/>
  <c r="G91" i="1" s="1"/>
  <c r="K44" i="1"/>
  <c r="K42" i="1" s="1"/>
  <c r="J44" i="1"/>
  <c r="J42" i="1" s="1"/>
  <c r="G44" i="1"/>
  <c r="G42" i="1" s="1"/>
  <c r="E153" i="1"/>
  <c r="F153" i="1"/>
  <c r="H153" i="1"/>
  <c r="I153" i="1"/>
  <c r="E126" i="1"/>
  <c r="F126" i="1"/>
  <c r="H126" i="1"/>
  <c r="I126" i="1"/>
  <c r="G119" i="1"/>
  <c r="E117" i="1"/>
  <c r="F117" i="1"/>
  <c r="H117" i="1"/>
  <c r="I117" i="1"/>
  <c r="F108" i="1"/>
  <c r="H108" i="1"/>
  <c r="I108" i="1"/>
  <c r="G102" i="1"/>
  <c r="G101" i="1" s="1"/>
  <c r="F101" i="1"/>
  <c r="F91" i="1"/>
  <c r="H91" i="1"/>
  <c r="I91" i="1"/>
  <c r="F88" i="1"/>
  <c r="H88" i="1"/>
  <c r="I88" i="1"/>
  <c r="F62" i="1"/>
  <c r="H62" i="1"/>
  <c r="I62" i="1"/>
  <c r="F52" i="1"/>
  <c r="H52" i="1"/>
  <c r="I52" i="1"/>
  <c r="F39" i="1"/>
  <c r="H39" i="1"/>
  <c r="I39" i="1"/>
  <c r="F32" i="1"/>
  <c r="H32" i="1"/>
  <c r="I32" i="1"/>
  <c r="E108" i="1"/>
  <c r="E101" i="1"/>
  <c r="E91" i="1"/>
  <c r="E88" i="1"/>
  <c r="E62" i="1"/>
  <c r="E52" i="1"/>
  <c r="E39" i="1"/>
  <c r="E32" i="1"/>
  <c r="D160" i="1"/>
  <c r="D159" i="1"/>
  <c r="D157" i="1"/>
  <c r="D156" i="1"/>
  <c r="D154" i="1"/>
  <c r="D153" i="1" s="1"/>
  <c r="C153" i="1"/>
  <c r="C151" i="1" s="1"/>
  <c r="B153" i="1"/>
  <c r="B151" i="1" s="1"/>
  <c r="D141" i="1"/>
  <c r="D139" i="1"/>
  <c r="D137" i="1"/>
  <c r="D136" i="1"/>
  <c r="D133" i="1"/>
  <c r="D127" i="1"/>
  <c r="D126" i="1" s="1"/>
  <c r="C126" i="1"/>
  <c r="B126" i="1"/>
  <c r="D121" i="1"/>
  <c r="D120" i="1"/>
  <c r="D119" i="1"/>
  <c r="D118" i="1"/>
  <c r="C117" i="1"/>
  <c r="B117" i="1"/>
  <c r="D112" i="1"/>
  <c r="D111" i="1"/>
  <c r="D110" i="1"/>
  <c r="D109" i="1"/>
  <c r="C108" i="1"/>
  <c r="B108" i="1"/>
  <c r="D102" i="1"/>
  <c r="D101" i="1" s="1"/>
  <c r="C101" i="1"/>
  <c r="B101" i="1"/>
  <c r="D98" i="1"/>
  <c r="D97" i="1" s="1"/>
  <c r="D92" i="1"/>
  <c r="D91" i="1" s="1"/>
  <c r="C91" i="1"/>
  <c r="B91" i="1"/>
  <c r="D89" i="1"/>
  <c r="D88" i="1" s="1"/>
  <c r="C88" i="1"/>
  <c r="B88" i="1"/>
  <c r="D69" i="1"/>
  <c r="D68" i="1" s="1"/>
  <c r="D65" i="1"/>
  <c r="D64" i="1"/>
  <c r="D63" i="1"/>
  <c r="C62" i="1"/>
  <c r="B62" i="1"/>
  <c r="D53" i="1"/>
  <c r="D52" i="1" s="1"/>
  <c r="C52" i="1"/>
  <c r="B52" i="1"/>
  <c r="D44" i="1"/>
  <c r="D42" i="1" s="1"/>
  <c r="D40" i="1"/>
  <c r="D39" i="1" s="1"/>
  <c r="C39" i="1"/>
  <c r="B39" i="1"/>
  <c r="D36" i="1"/>
  <c r="D35" i="1" s="1"/>
  <c r="D33" i="1"/>
  <c r="D32" i="1" s="1"/>
  <c r="C32" i="1"/>
  <c r="B32" i="1"/>
  <c r="D20" i="1"/>
  <c r="D19" i="1"/>
  <c r="D18" i="1"/>
  <c r="D17" i="1"/>
  <c r="D16" i="1"/>
  <c r="D15" i="1"/>
  <c r="D14" i="1"/>
  <c r="D13" i="1"/>
  <c r="D12" i="1"/>
  <c r="G8" i="5" l="1"/>
  <c r="P9" i="4"/>
  <c r="D132" i="1"/>
  <c r="F9" i="1"/>
  <c r="D11" i="1"/>
  <c r="E9" i="1"/>
  <c r="B9" i="1"/>
  <c r="C9" i="1"/>
  <c r="L154" i="1"/>
  <c r="L153" i="1" s="1"/>
  <c r="L72" i="1"/>
  <c r="L22" i="1"/>
  <c r="L70" i="1"/>
  <c r="L48" i="1"/>
  <c r="L47" i="1" s="1"/>
  <c r="J47" i="1"/>
  <c r="L106" i="1"/>
  <c r="L105" i="1" s="1"/>
  <c r="J105" i="1"/>
  <c r="J153" i="1"/>
  <c r="L21" i="1"/>
  <c r="L92" i="1"/>
  <c r="L91" i="1" s="1"/>
  <c r="L119" i="1"/>
  <c r="L157" i="1"/>
  <c r="L121" i="1"/>
  <c r="J91" i="1"/>
  <c r="L44" i="1"/>
  <c r="L42" i="1" s="1"/>
  <c r="L120" i="1"/>
  <c r="D117" i="1"/>
  <c r="D151" i="1"/>
  <c r="D62" i="1"/>
  <c r="D108" i="1"/>
  <c r="H8" i="5" l="1"/>
  <c r="D9" i="1"/>
  <c r="I8" i="5" l="1"/>
  <c r="K156" i="1"/>
  <c r="J156" i="1"/>
  <c r="K40" i="1"/>
  <c r="K39" i="1" s="1"/>
  <c r="J40" i="1"/>
  <c r="J39" i="1" s="1"/>
  <c r="J8" i="5" l="1"/>
  <c r="L156" i="1"/>
  <c r="L40" i="1"/>
  <c r="L39" i="1" s="1"/>
  <c r="K89" i="1"/>
  <c r="K88" i="1" s="1"/>
  <c r="J89" i="1"/>
  <c r="J88" i="1" s="1"/>
  <c r="H102" i="1"/>
  <c r="I102" i="1"/>
  <c r="K118" i="1"/>
  <c r="J118" i="1"/>
  <c r="I159" i="1"/>
  <c r="K98" i="1"/>
  <c r="K97" i="1" s="1"/>
  <c r="K109" i="1"/>
  <c r="K110" i="1"/>
  <c r="K111" i="1"/>
  <c r="K112" i="1"/>
  <c r="J98" i="1"/>
  <c r="J97" i="1" s="1"/>
  <c r="J109" i="1"/>
  <c r="J110" i="1"/>
  <c r="J111" i="1"/>
  <c r="J112" i="1"/>
  <c r="F151" i="1"/>
  <c r="G141" i="1"/>
  <c r="G139" i="1"/>
  <c r="G137" i="1"/>
  <c r="G136" i="1"/>
  <c r="G133" i="1"/>
  <c r="G127" i="1"/>
  <c r="G126" i="1" s="1"/>
  <c r="G118" i="1"/>
  <c r="G117" i="1" s="1"/>
  <c r="G112" i="1"/>
  <c r="G111" i="1"/>
  <c r="G110" i="1"/>
  <c r="G109" i="1"/>
  <c r="G100" i="1"/>
  <c r="G89" i="1"/>
  <c r="G88" i="1" s="1"/>
  <c r="G69" i="1"/>
  <c r="G68" i="1" s="1"/>
  <c r="G65" i="1"/>
  <c r="G64" i="1"/>
  <c r="G63" i="1"/>
  <c r="G53" i="1"/>
  <c r="G52" i="1" s="1"/>
  <c r="G36" i="1"/>
  <c r="G35" i="1" s="1"/>
  <c r="G33" i="1"/>
  <c r="G32" i="1" s="1"/>
  <c r="G20" i="1"/>
  <c r="G19" i="1"/>
  <c r="G18" i="1"/>
  <c r="G17" i="1"/>
  <c r="G16" i="1"/>
  <c r="G15" i="1"/>
  <c r="G14" i="1"/>
  <c r="G13" i="1"/>
  <c r="G12" i="1"/>
  <c r="K8" i="5" l="1"/>
  <c r="G11" i="1"/>
  <c r="G132" i="1"/>
  <c r="G62" i="1"/>
  <c r="J108" i="1"/>
  <c r="G108" i="1"/>
  <c r="K108" i="1"/>
  <c r="I151" i="1"/>
  <c r="I207" i="1" s="1"/>
  <c r="K159" i="1"/>
  <c r="H151" i="1"/>
  <c r="J159" i="1"/>
  <c r="G151" i="1"/>
  <c r="E151" i="1"/>
  <c r="I101" i="1"/>
  <c r="I9" i="1" s="1"/>
  <c r="K102" i="1"/>
  <c r="K101" i="1" s="1"/>
  <c r="H101" i="1"/>
  <c r="H9" i="1" s="1"/>
  <c r="J102" i="1"/>
  <c r="L118" i="1"/>
  <c r="L110" i="1"/>
  <c r="L109" i="1"/>
  <c r="L89" i="1"/>
  <c r="L88" i="1" s="1"/>
  <c r="L112" i="1"/>
  <c r="L98" i="1"/>
  <c r="L97" i="1" s="1"/>
  <c r="L111" i="1"/>
  <c r="L8" i="5" l="1"/>
  <c r="G9" i="1"/>
  <c r="L159" i="1"/>
  <c r="P159" i="1" s="1"/>
  <c r="L102" i="1"/>
  <c r="L101" i="1" s="1"/>
  <c r="L108" i="1"/>
  <c r="J101" i="1"/>
  <c r="J12" i="1"/>
  <c r="M8" i="5" l="1"/>
  <c r="K69" i="1"/>
  <c r="K68" i="1" s="1"/>
  <c r="J69" i="1"/>
  <c r="J68" i="1" s="1"/>
  <c r="N8" i="5" l="1"/>
  <c r="Q8" i="5" s="1"/>
  <c r="L69" i="1"/>
  <c r="L68" i="1" s="1"/>
  <c r="O8" i="5" l="1"/>
  <c r="P8" i="5" s="1"/>
  <c r="K160" i="1"/>
  <c r="L160" i="1" s="1"/>
  <c r="K139" i="1"/>
  <c r="J139" i="1"/>
  <c r="K127" i="1"/>
  <c r="K126" i="1" s="1"/>
  <c r="J127" i="1"/>
  <c r="J126" i="1" s="1"/>
  <c r="K136" i="1"/>
  <c r="J136" i="1"/>
  <c r="J151" i="1" l="1"/>
  <c r="K151" i="1"/>
  <c r="K207" i="1" s="1"/>
  <c r="L139" i="1"/>
  <c r="L136" i="1"/>
  <c r="L127" i="1"/>
  <c r="L126" i="1" s="1"/>
  <c r="L151" i="1" l="1"/>
  <c r="L207" i="1" l="1"/>
  <c r="P151" i="1"/>
  <c r="K117" i="1"/>
  <c r="K133" i="1"/>
  <c r="K137" i="1"/>
  <c r="K141" i="1"/>
  <c r="J117" i="1"/>
  <c r="J133" i="1"/>
  <c r="J137" i="1"/>
  <c r="J141" i="1"/>
  <c r="J132" i="1" l="1"/>
  <c r="K132" i="1"/>
  <c r="L141" i="1"/>
  <c r="L137" i="1"/>
  <c r="L133" i="1"/>
  <c r="L117" i="1"/>
  <c r="L132" i="1" l="1"/>
  <c r="K13" i="1"/>
  <c r="K14" i="1"/>
  <c r="K15" i="1"/>
  <c r="K16" i="1"/>
  <c r="K17" i="1"/>
  <c r="K18" i="1"/>
  <c r="K19" i="1"/>
  <c r="K20" i="1"/>
  <c r="K33" i="1"/>
  <c r="K32" i="1" s="1"/>
  <c r="K36" i="1"/>
  <c r="K35" i="1" s="1"/>
  <c r="K53" i="1"/>
  <c r="K52" i="1" s="1"/>
  <c r="K63" i="1"/>
  <c r="K64" i="1"/>
  <c r="K65" i="1"/>
  <c r="K12" i="1"/>
  <c r="J13" i="1"/>
  <c r="J14" i="1"/>
  <c r="J15" i="1"/>
  <c r="J16" i="1"/>
  <c r="J17" i="1"/>
  <c r="J18" i="1"/>
  <c r="J19" i="1"/>
  <c r="J20" i="1"/>
  <c r="J33" i="1"/>
  <c r="J32" i="1" s="1"/>
  <c r="J36" i="1"/>
  <c r="J35" i="1" s="1"/>
  <c r="J53" i="1"/>
  <c r="J52" i="1" s="1"/>
  <c r="J63" i="1"/>
  <c r="J64" i="1"/>
  <c r="J65" i="1"/>
  <c r="K11" i="1" l="1"/>
  <c r="J11" i="1"/>
  <c r="J62" i="1"/>
  <c r="K62" i="1"/>
  <c r="K9" i="1" s="1"/>
  <c r="J9" i="1" l="1"/>
  <c r="L12" i="1"/>
  <c r="L64" i="1"/>
  <c r="L53" i="1"/>
  <c r="L52" i="1" s="1"/>
  <c r="L36" i="1"/>
  <c r="L35" i="1" s="1"/>
  <c r="L33" i="1"/>
  <c r="L32" i="1" s="1"/>
  <c r="L19" i="1"/>
  <c r="L17" i="1"/>
  <c r="L15" i="1"/>
  <c r="L13" i="1"/>
  <c r="L65" i="1"/>
  <c r="L18" i="1"/>
  <c r="L14" i="1"/>
  <c r="L63" i="1"/>
  <c r="L20" i="1"/>
  <c r="L16" i="1"/>
  <c r="L11" i="1" l="1"/>
  <c r="L62" i="1"/>
  <c r="L9" i="1" l="1"/>
</calcChain>
</file>

<file path=xl/sharedStrings.xml><?xml version="1.0" encoding="utf-8"?>
<sst xmlns="http://schemas.openxmlformats.org/spreadsheetml/2006/main" count="1021" uniqueCount="201">
  <si>
    <t>Beruházás megnevezése</t>
  </si>
  <si>
    <t>Beruházási kiadások összesen</t>
  </si>
  <si>
    <t>Kötelező feladatok</t>
  </si>
  <si>
    <t>Önként vállalt feladatok</t>
  </si>
  <si>
    <t>E Ft</t>
  </si>
  <si>
    <t>045120 Út, autópálya építése</t>
  </si>
  <si>
    <t>064010 Közvilágítás</t>
  </si>
  <si>
    <t>013350 Az önkormányzati vagyonnal való gazdálkodással kapcsolatos feladatok</t>
  </si>
  <si>
    <t>Komárom Város Önkormányzata összesen</t>
  </si>
  <si>
    <t>Kisértékű tárgyi eszköz beszerzés</t>
  </si>
  <si>
    <t>Gazdasági szervezettel működő intézmények összesen</t>
  </si>
  <si>
    <t>Gazdasági szervezettel nem rendelkező intézmények összesen</t>
  </si>
  <si>
    <t>091140 Óvodai nevelés, ellátás működési feladatai</t>
  </si>
  <si>
    <t xml:space="preserve">Komárom Város Egészségügyi Alapellátási Szolgálata kisértékű tárgyi eszköz </t>
  </si>
  <si>
    <t>Komáromi Kistáltos Óvoda kisértékű tárgyi eszközök</t>
  </si>
  <si>
    <t>Komáromi Napsugár Óvoda kisértékű tárgyi eszközök</t>
  </si>
  <si>
    <t>Komáromi Tóparti Óvoda kisértékű tárgyi eszközök</t>
  </si>
  <si>
    <t>Komáromi Csillag Óvoda kisértékű tárgyi eszközök</t>
  </si>
  <si>
    <t>Komárom Város Egyesített Szociális Intézménye kisértékű tárgyi eszköz</t>
  </si>
  <si>
    <t>Jókai Mór Városi Könyvtár kisértékű tárgyi eszköz</t>
  </si>
  <si>
    <t>Komáromi Klapka György Múzeum kisértékű tárgyi eszköz</t>
  </si>
  <si>
    <t>Komáromi Polgármesteri Hivatal:</t>
  </si>
  <si>
    <t>066020 Város-, községgazdálkodási egyéb szolgáltatások</t>
  </si>
  <si>
    <t>Komáromi Tám-Pont Család- és Gyermekjóléti Intézmény kisértékű tárgyi eszközök</t>
  </si>
  <si>
    <t>Hardver beszerzések</t>
  </si>
  <si>
    <t>kisértékű egyéb gép, berendezés</t>
  </si>
  <si>
    <t>8. melléklet</t>
  </si>
  <si>
    <t>Pályázatok és azokhoz kapcsolódó feladatok</t>
  </si>
  <si>
    <t>Immateriális javak beszerzése</t>
  </si>
  <si>
    <t>Kisértékű tárgyi eszközök</t>
  </si>
  <si>
    <r>
      <t>Javasolt módos</t>
    </r>
    <r>
      <rPr>
        <b/>
        <sz val="10"/>
        <rFont val="Calibri"/>
        <family val="2"/>
        <charset val="238"/>
      </rPr>
      <t>í</t>
    </r>
    <r>
      <rPr>
        <b/>
        <sz val="10"/>
        <rFont val="Times New Roman CE"/>
        <family val="1"/>
        <charset val="238"/>
      </rPr>
      <t>tás</t>
    </r>
  </si>
  <si>
    <t xml:space="preserve"> Eredeti ei összesen</t>
  </si>
  <si>
    <t>Módostott ei összesen</t>
  </si>
  <si>
    <t>Mentősöknek orvosi eszközök</t>
  </si>
  <si>
    <t>Komárom Város szennyvízelvezetésének és tisztításának fejlesztése támogatásból</t>
  </si>
  <si>
    <t>072044 Mentés</t>
  </si>
  <si>
    <t>Ivóvíz projekt támogatásból</t>
  </si>
  <si>
    <t xml:space="preserve">Helyi identitás és kohézió erősítése pályázati támogatásból </t>
  </si>
  <si>
    <t>Járda építések</t>
  </si>
  <si>
    <t>081071 Üdülői szálláshely szolgáltatásés étkezés</t>
  </si>
  <si>
    <t>011130 Önkormányzatok és önkormányzati hivatalok jogalkotó és általános igazgatási tevékenysége</t>
  </si>
  <si>
    <t>Komáromi Szivárvány Óvoda kisértékű tárgyi eszköz</t>
  </si>
  <si>
    <t>Komáromi Gesztenyés Óvoda kisértékű tárgyi eszköz</t>
  </si>
  <si>
    <t>Komáromi Szőnyi Színes Óvoda kisértékű tárgyi eszköz</t>
  </si>
  <si>
    <t>Komáromi Aprótalpak Bölcsőde kisértékű tárgyi eszköz</t>
  </si>
  <si>
    <t>081030 Sportlétesítmények, edzőtáborok működtetése és fejlesztése</t>
  </si>
  <si>
    <t>016080 Kiemelt állami és önkormányzati rendezvények</t>
  </si>
  <si>
    <t>Karácsonyi díszkivilágítás elemek beszerzése</t>
  </si>
  <si>
    <t>Társadalmi munkás járdaépítés</t>
  </si>
  <si>
    <t>Közvilágítás tervezések</t>
  </si>
  <si>
    <t>Ciklámen utca közvilágítási hálózat kiépítése</t>
  </si>
  <si>
    <t>Szórvány közvilágítás bővítések</t>
  </si>
  <si>
    <t>Bozsik József Általános Iskola melletti sportpálya kútjának házi vízművessé alakítása</t>
  </si>
  <si>
    <t>Komáromi Kistáltos Óvoda Maci csoportba  beépített szekrények</t>
  </si>
  <si>
    <t>Komáromi Tóparti Óvoda játéktároló faház az udvarra</t>
  </si>
  <si>
    <t>Komáromi Csillag Óvoda játéktároló faház az udvarra</t>
  </si>
  <si>
    <t>104031 Gyermekek bölcsődében és mini bölcsődében történő ellátása</t>
  </si>
  <si>
    <t>Aprótalpak Bölcsőde játéktároló faház az udvarra</t>
  </si>
  <si>
    <t>Minivár Bölcsőde játéktároló faház az udvarra</t>
  </si>
  <si>
    <t>Aprótalpak Bölcsőde udvari gumitégla/gumiburkolat</t>
  </si>
  <si>
    <t>106010 Lakóingatlan szociális célú bérbeadása, üzemeltetése</t>
  </si>
  <si>
    <t>Korona utca 14. bérlakáshoz új víz bekötés</t>
  </si>
  <si>
    <t>051030 Nem veszélyes (települési) hulladék vegyes (önlesztett) begyüjtése, szállítása, átrakása</t>
  </si>
  <si>
    <t>054020 Védett természeti területek és természeti értékek bemutatása, megőrzése és fenntartása</t>
  </si>
  <si>
    <t>Komáromi Kistáltos Óvoda digitális fényképezőgép</t>
  </si>
  <si>
    <t>Komáromi Gesztenyés Óvoda földbe süllyesztett trambulin</t>
  </si>
  <si>
    <t>Komáromi Gesztenyés Óvoda szőnyegtisztító gép</t>
  </si>
  <si>
    <t>Komáromi Gesztenyés Óvoda 2 csoport bútorzatának részbeni cseréje, pótlása</t>
  </si>
  <si>
    <t>Komáromi Tóparti Óvoda redőnyök</t>
  </si>
  <si>
    <t>Komáromi Csillag Óvoda napvitorla</t>
  </si>
  <si>
    <t>Komárom Város Egyesített Szociális Intézménye fedett kerékpártároló</t>
  </si>
  <si>
    <t xml:space="preserve">Komáromi Klapka György Múzeum 2 db Laptop/Számítógép </t>
  </si>
  <si>
    <t xml:space="preserve">Komáromi Klapka György Múzeum 3 db érintőképernyő </t>
  </si>
  <si>
    <t xml:space="preserve">Komáromi Klapka György Múzeum 2 db képernyő </t>
  </si>
  <si>
    <t xml:space="preserve">Komáromi Klapka György Múzeum 2 db mozgásérzékelős hangszóró </t>
  </si>
  <si>
    <t xml:space="preserve">Komáromi Klapka György Múzeum Stas cliprail képakasztó rendszer </t>
  </si>
  <si>
    <t xml:space="preserve">Komáromi Klapka György Múzeum kiállítási tárolók </t>
  </si>
  <si>
    <t>Komáromi Klapka György Múzeum bútorok</t>
  </si>
  <si>
    <t>Komárom Város Egészségügyi Alapellátási Szolgálata 1 db hőlégsterilizáló</t>
  </si>
  <si>
    <t>Gyermeknevelést támogató humán infrastruktúra fejlesztése -Komáromi Gesztenyés Óvoda bővítése támogatásból</t>
  </si>
  <si>
    <t>Komárom Város 2023. évi beruházási előirányzatának módosítása feladatonként (ÁFÁ-val)</t>
  </si>
  <si>
    <t xml:space="preserve">1/2023.(I.27.) önk rendelet eredeti ei </t>
  </si>
  <si>
    <t>SKHU Cultplay Jókai liget önerő</t>
  </si>
  <si>
    <t>Brigetio Öröksége Látogatóközpontba eszközbeszerzés önerő</t>
  </si>
  <si>
    <t>Gyermeknevelést támogató humán infrastruktúra fejlesztése -Komáromi Gesztenyés Óvoda bővítése önerő</t>
  </si>
  <si>
    <t>Önkormányzati épületek energetikai korszerűsítése (Komáromi Kistáltos, Komáromi Szőnyi Színes Óvoda) támogatásból</t>
  </si>
  <si>
    <t>Önkormányzati épületek energetikai korszerűsítése (Komáromi Kistáltos, Komáromi Szőnyi Színes Óvoda) önerő</t>
  </si>
  <si>
    <t>Termőföld vásárlás</t>
  </si>
  <si>
    <t>Rüdiger tó vízpótlását biztposító berendezés telepítése</t>
  </si>
  <si>
    <t>Közterületi játszótér bővítés, új játékok vásárlása</t>
  </si>
  <si>
    <t>Vízakna létesítése</t>
  </si>
  <si>
    <t>082091 Közművelődés, közösségi és társadalmi részvétel fejlesztése</t>
  </si>
  <si>
    <t>Petőfi Sándor Művelődési Ház  villámvédelem</t>
  </si>
  <si>
    <t>Komáromi Szőnyi Színes Óvoda játéktároló faház az udvarra</t>
  </si>
  <si>
    <t>Minivár Bölcsőde külső homlokzat szigetelés</t>
  </si>
  <si>
    <r>
      <t xml:space="preserve">Közterület felügyeletre 2 db benzines motorkerékpár, </t>
    </r>
    <r>
      <rPr>
        <u/>
        <sz val="8"/>
        <rFont val="Arial CE"/>
        <charset val="238"/>
      </rPr>
      <t>vagy</t>
    </r>
    <r>
      <rPr>
        <sz val="8"/>
        <rFont val="Arial CE"/>
        <charset val="238"/>
      </rPr>
      <t xml:space="preserve"> 2 db  villany meghajtású motorkerékpár</t>
    </r>
  </si>
  <si>
    <t>Salgó polcok</t>
  </si>
  <si>
    <t>Komáromi Szivárvány Óvoda redőny tornateremre</t>
  </si>
  <si>
    <t>Komáromi Kistáltos Óvoda notebook</t>
  </si>
  <si>
    <t>Komáromi Gesztenyés Óvoda 4 db laptop</t>
  </si>
  <si>
    <t>Komáromi Gesztenyés Óvoda 5 db interaktív tábla</t>
  </si>
  <si>
    <t>Komáromi Napsugár Óvoda Süni csoportba sütő és fiókos kisszekrény</t>
  </si>
  <si>
    <t>Komáromi Tóparti Óvoda 1 db mosógép</t>
  </si>
  <si>
    <t>Komáromi Szőnyi Színes Óvoda 1 db laptop</t>
  </si>
  <si>
    <t>Komáromi Szőnyi Színes Óvoda 1 db asztali számítógép</t>
  </si>
  <si>
    <t>Komáromi Csillag Óvoda számítógép</t>
  </si>
  <si>
    <t>Komáromi Aprótalpak Bölcsőde 1 db laptop</t>
  </si>
  <si>
    <t>Komáromi Tám-Pont Család- és Gyermekjóléti Intézmény 4 db laptop</t>
  </si>
  <si>
    <t>Komáromi Klapka György Múzeum kiállítási tárolók (Jankovich)</t>
  </si>
  <si>
    <t>M166 jelzőlámpa baleset miatti pótlása</t>
  </si>
  <si>
    <t xml:space="preserve">Informatika a köz szolgálatában pályázati támogatásból </t>
  </si>
  <si>
    <t>086090 Egyéb szabadidős szolgáltatás</t>
  </si>
  <si>
    <t>Jókai liget villamosenergia ellátásának biztosítása</t>
  </si>
  <si>
    <t>Rüdiger tó vízjogi fennmaradási és üzemeltetési engedélyezési terv</t>
  </si>
  <si>
    <t>052080 Szennyvízcsatorna építése, fenntartása, üzemeltetése</t>
  </si>
  <si>
    <t>Ipari park csapadékvíz elvezető rendszer összevont vízjogi fennmaradási és üzemeltetési engedélyezési terv</t>
  </si>
  <si>
    <t>BMÖGF/1378/2021 pályázat komplex közútfejlesztési feladatok</t>
  </si>
  <si>
    <t>Duna Áruház előtti tér felújítás tervdokumentáció</t>
  </si>
  <si>
    <t>Puskaporosi út,  MÁV vasútvonal 8142 számú út közötti szakasz terv aktualizálás</t>
  </si>
  <si>
    <t>M158jelzőlámpa gyalogátkelőhöz gyengénlátókat segítő beszélő hangjelzővel</t>
  </si>
  <si>
    <t>107013 Hajléktalanok átmeneti ellátása</t>
  </si>
  <si>
    <t>Hajléktalan szálló pincéjének betonozása</t>
  </si>
  <si>
    <t>Díszfák ültetése</t>
  </si>
  <si>
    <t>072111 Háziorvosi alapellátás</t>
  </si>
  <si>
    <t>063080 Vízellátással kapcsolatos közmű építése, fenntartása, üzemeltetése</t>
  </si>
  <si>
    <t>GFT 2022-ben elvégzett munkák ivóvíz</t>
  </si>
  <si>
    <t>041110 Általános gazdasági és kereskedelmi ügyek igazgatása</t>
  </si>
  <si>
    <t>Komáromi Idősek Otthona energetikai korszerüsítése pályázat</t>
  </si>
  <si>
    <t>Komárom településen megvalósuló inrastruktúra-fejlesztésekkel kapcsolatos intézkedések támogatása</t>
  </si>
  <si>
    <t>Komárom Város Egyesített Szociális Intézménye számítógép konfiguráció</t>
  </si>
  <si>
    <t>Jókai Mór Városi Könyvtár nyomtató</t>
  </si>
  <si>
    <t>072311 Fogorvosi alapellátás</t>
  </si>
  <si>
    <t>KAVO depurátor koppánymonostori fogászati rendelőbe</t>
  </si>
  <si>
    <t>Az egészségügyi alapellátás fejlesztése Komáromban pályázat támogatása</t>
  </si>
  <si>
    <t>Élhető város -Jövőnk Komárom pályázat támogatása</t>
  </si>
  <si>
    <t xml:space="preserve">Pons Danubii Korlátolt Felelősségű Európai Területi Együttműködési Csoportosulás alaptőke emelés </t>
  </si>
  <si>
    <t>104035 Gyermekétkeztetés bölcsődében, fogyatékosok nappali intézményében</t>
  </si>
  <si>
    <t>Zsebibaba Bölcsőde befejező konyha átalakítási munkái</t>
  </si>
  <si>
    <t>Aranyember utca 2075; 2076 HRSZ ingatlanok ivóvíz bekötése</t>
  </si>
  <si>
    <t>Rüdiger tó mesterséges betáplálási pont körül kerítés</t>
  </si>
  <si>
    <t>16/2023.(X.12.) önk rendelet mód. ei</t>
  </si>
  <si>
    <t xml:space="preserve">  /2024.(..) önk rendelet mód. ei</t>
  </si>
  <si>
    <t>alap</t>
  </si>
  <si>
    <t>áfa</t>
  </si>
  <si>
    <t>összesen</t>
  </si>
  <si>
    <t>100 M alatti átcsop</t>
  </si>
  <si>
    <t>Klíma berendezés</t>
  </si>
  <si>
    <t>Közvilágítás korszerűsítés Koppánymonostoron</t>
  </si>
  <si>
    <t>HUSK 1.2.1/C Zöld infrastruktúra pályázat koncepció és látványterv önerő</t>
  </si>
  <si>
    <t>Kállay Ödön park (HRSZ 0411/3) ivóvíz bekötés engedélyezési terv</t>
  </si>
  <si>
    <t>084070  A fiatalok társadalmi integrációját segítő…</t>
  </si>
  <si>
    <t>Esze Tamás utca csapadékvíz elvezetés</t>
  </si>
  <si>
    <t>4 db defibrillátor</t>
  </si>
  <si>
    <t>Háziorvosi rendelőbe informatikai eszk</t>
  </si>
  <si>
    <t>Háziorvosi rendelőbe ingatlan</t>
  </si>
  <si>
    <t>Háziorvosi rendelőbe vagyoni értékű jog</t>
  </si>
  <si>
    <t>Térfigyelő kamerarendszer bővítés</t>
  </si>
  <si>
    <t>Igmándi Erőd ivóvíz ellátás kivitelezése</t>
  </si>
  <si>
    <t>Igmándi Erőd szennyvíz elvezetés kivitelezése</t>
  </si>
  <si>
    <t>Teljesülés E Ft</t>
  </si>
  <si>
    <t>Ei igény E Ft</t>
  </si>
  <si>
    <t>Autómentes Nap</t>
  </si>
  <si>
    <t>Könyvelve támogatásból!</t>
  </si>
  <si>
    <t>Ipari park bővítés (BMÖGF/1016-1/2020) saját erő</t>
  </si>
  <si>
    <t>091140 Óvodai nevelés, ellátás működtetési feladatai</t>
  </si>
  <si>
    <t>082063 Múzeumi kiállítási tevékenység</t>
  </si>
  <si>
    <t>102023 Időskorúak tartós bentlakásos ellátása</t>
  </si>
  <si>
    <t>104043 Család és gyermekjóléti központ</t>
  </si>
  <si>
    <t>062010 Településfejlesztés igazgatása</t>
  </si>
  <si>
    <t>096015 Gyermekétkeztetés köznevelési intézményben</t>
  </si>
  <si>
    <t>Háziorvosi rendelőbe gép, berend</t>
  </si>
  <si>
    <t>081061 Szabadidős park, fürdő és strandszolgáltatás</t>
  </si>
  <si>
    <t>Thermal Hotelbe eszközbeszerzések</t>
  </si>
  <si>
    <t>Rüdiger tóhoz tőltő szivattyú napelemmel</t>
  </si>
  <si>
    <t>Komáromi Kulturális Közh Nonpr Kft törzsbetét</t>
  </si>
  <si>
    <t xml:space="preserve">HUSK-2.4.1. Helyi örökség megőrzése pályázat </t>
  </si>
  <si>
    <t>KIEFO/2123/2020 Komáromi Ipari Park Viziközmű - hálózat fejlesztése</t>
  </si>
  <si>
    <t>Cofog: 013350</t>
  </si>
  <si>
    <t>Komthermál tőkeemelés</t>
  </si>
  <si>
    <t>Bevételből</t>
  </si>
  <si>
    <t>85.</t>
  </si>
  <si>
    <t>66.</t>
  </si>
  <si>
    <t>75.</t>
  </si>
  <si>
    <t>97.</t>
  </si>
  <si>
    <t>111.</t>
  </si>
  <si>
    <t>112.</t>
  </si>
  <si>
    <t>Pénzmaradványba</t>
  </si>
  <si>
    <t>Komárom Város Egyesített Szociális Intézménye elektromos tűzhely</t>
  </si>
  <si>
    <t>Javasolt módosítás</t>
  </si>
  <si>
    <t>Komárom Város 2023. évi beruházási kiadásai feladatonként (ÁFÁ-val)</t>
  </si>
  <si>
    <t>Teljesítés %-a</t>
  </si>
  <si>
    <t>Komáromi Szivárvány Óvoda Stalgast ipari tányér és pohármosogatógép</t>
  </si>
  <si>
    <t>Komáromi Csillag Óvoda Interaktív kijelző LSK Classboard</t>
  </si>
  <si>
    <t>Komárom Város Egyesített Szociális Intézménye 3 db állítható betegágy</t>
  </si>
  <si>
    <t>Jókai Mór Városi Könyvtár Bibliobox</t>
  </si>
  <si>
    <t>Jókai Mór Városi Könyvtár gurulós könyvkocsi</t>
  </si>
  <si>
    <t>Komáromi Klapka György Múzeum Horthy kori, 1931 M tiszti társasági zubbony</t>
  </si>
  <si>
    <t xml:space="preserve">Komáromi Klapka György Múzeum 1 db érintőképernyő </t>
  </si>
  <si>
    <t>Komáromi Klapka György Múzeum Szekeresgazda kabát, ezüst gombokkal és mentelánccal</t>
  </si>
  <si>
    <t>Komáromi Klapka György Múzeum polcok</t>
  </si>
  <si>
    <t xml:space="preserve">  3/2024. (V.24.) önk rendelet mód.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</si>
</sst>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Ft&quot;_-;\-* #,##0.00\ &quot;Ft&quot;_-;_-* &quot;-&quot;??\ &quot;Ft&quot;_-;_-@_-"/>
    <numFmt numFmtId="43" formatCode="_-* #,##0.00_-;\-* #,##0.00_-;_-* &quot;-&quot;??_-;_-@_-"/>
  </numFmts>
  <fonts count="16" x14ac:knownFonts="1"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u/>
      <sz val="8"/>
      <name val="Arial CE"/>
      <charset val="238"/>
    </font>
    <font>
      <b/>
      <sz val="9"/>
      <name val="Arial CE"/>
      <charset val="238"/>
    </font>
    <font>
      <b/>
      <u/>
      <sz val="8"/>
      <name val="Arial CE"/>
      <charset val="238"/>
    </font>
    <font>
      <b/>
      <u/>
      <sz val="10"/>
      <name val="Arial CE"/>
      <charset val="238"/>
    </font>
    <font>
      <b/>
      <sz val="10"/>
      <name val="Arial"/>
      <family val="2"/>
      <charset val="238"/>
    </font>
    <font>
      <b/>
      <sz val="10"/>
      <name val="Times New Roman CE"/>
      <family val="1"/>
      <charset val="238"/>
    </font>
    <font>
      <b/>
      <sz val="10"/>
      <name val="Calibri"/>
      <family val="2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10"/>
      <name val="Times New Roman CE"/>
      <family val="1"/>
      <charset val="238"/>
    </font>
    <font>
      <sz val="10"/>
      <name val="Arial CE"/>
      <charset val="238"/>
    </font>
    <font>
      <sz val="8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gray0625">
        <bgColor theme="0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1" fillId="0" borderId="0"/>
    <xf numFmtId="44" fontId="14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77">
    <xf numFmtId="0" fontId="0" fillId="0" borderId="0" xfId="0"/>
    <xf numFmtId="49" fontId="0" fillId="0" borderId="0" xfId="0" applyNumberFormat="1"/>
    <xf numFmtId="49" fontId="2" fillId="0" borderId="1" xfId="0" applyNumberFormat="1" applyFont="1" applyBorder="1"/>
    <xf numFmtId="3" fontId="2" fillId="0" borderId="1" xfId="0" applyNumberFormat="1" applyFont="1" applyBorder="1"/>
    <xf numFmtId="49" fontId="3" fillId="0" borderId="1" xfId="0" applyNumberFormat="1" applyFont="1" applyBorder="1"/>
    <xf numFmtId="3" fontId="3" fillId="0" borderId="1" xfId="0" applyNumberFormat="1" applyFont="1" applyBorder="1"/>
    <xf numFmtId="0" fontId="0" fillId="0" borderId="0" xfId="0" applyAlignment="1">
      <alignment horizontal="right"/>
    </xf>
    <xf numFmtId="0" fontId="7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/>
    <xf numFmtId="3" fontId="5" fillId="2" borderId="1" xfId="0" applyNumberFormat="1" applyFont="1" applyFill="1" applyBorder="1" applyAlignment="1">
      <alignment horizontal="right" vertical="center" wrapText="1"/>
    </xf>
    <xf numFmtId="2" fontId="7" fillId="3" borderId="1" xfId="0" applyNumberFormat="1" applyFont="1" applyFill="1" applyBorder="1" applyAlignment="1">
      <alignment horizontal="left" vertical="center" wrapText="1"/>
    </xf>
    <xf numFmtId="2" fontId="5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9" fontId="6" fillId="0" borderId="1" xfId="0" applyNumberFormat="1" applyFont="1" applyBorder="1"/>
    <xf numFmtId="3" fontId="3" fillId="3" borderId="1" xfId="0" applyNumberFormat="1" applyFont="1" applyFill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3" fontId="3" fillId="4" borderId="1" xfId="0" applyNumberFormat="1" applyFont="1" applyFill="1" applyBorder="1" applyAlignment="1">
      <alignment horizontal="right" vertical="center" wrapText="1"/>
    </xf>
    <xf numFmtId="3" fontId="3" fillId="4" borderId="1" xfId="0" applyNumberFormat="1" applyFont="1" applyFill="1" applyBorder="1"/>
    <xf numFmtId="49" fontId="3" fillId="4" borderId="1" xfId="0" applyNumberFormat="1" applyFont="1" applyFill="1" applyBorder="1"/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/>
    <xf numFmtId="0" fontId="1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3" fontId="2" fillId="4" borderId="1" xfId="0" applyNumberFormat="1" applyFont="1" applyFill="1" applyBorder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/>
    <xf numFmtId="0" fontId="13" fillId="0" borderId="1" xfId="0" applyFont="1" applyBorder="1" applyAlignment="1">
      <alignment horizontal="center" vertical="center" wrapText="1"/>
    </xf>
    <xf numFmtId="3" fontId="0" fillId="0" borderId="0" xfId="0" applyNumberFormat="1"/>
    <xf numFmtId="0" fontId="8" fillId="0" borderId="1" xfId="0" applyFont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wrapText="1"/>
    </xf>
    <xf numFmtId="3" fontId="2" fillId="4" borderId="1" xfId="0" applyNumberFormat="1" applyFont="1" applyFill="1" applyBorder="1" applyAlignment="1">
      <alignment horizontal="right" vertical="center" wrapText="1"/>
    </xf>
    <xf numFmtId="49" fontId="2" fillId="4" borderId="1" xfId="0" applyNumberFormat="1" applyFont="1" applyFill="1" applyBorder="1"/>
    <xf numFmtId="3" fontId="2" fillId="5" borderId="1" xfId="0" applyNumberFormat="1" applyFont="1" applyFill="1" applyBorder="1"/>
    <xf numFmtId="0" fontId="15" fillId="0" borderId="1" xfId="0" applyFont="1" applyBorder="1" applyAlignment="1">
      <alignment horizontal="left" vertical="center" wrapText="1"/>
    </xf>
    <xf numFmtId="3" fontId="3" fillId="3" borderId="3" xfId="0" applyNumberFormat="1" applyFont="1" applyFill="1" applyBorder="1" applyAlignment="1">
      <alignment horizontal="right" vertical="center" wrapText="1"/>
    </xf>
    <xf numFmtId="0" fontId="0" fillId="0" borderId="1" xfId="0" applyBorder="1"/>
    <xf numFmtId="0" fontId="9" fillId="0" borderId="2" xfId="0" applyFont="1" applyBorder="1" applyAlignment="1">
      <alignment horizontal="center" vertical="center" wrapText="1"/>
    </xf>
    <xf numFmtId="44" fontId="3" fillId="4" borderId="1" xfId="2" applyFont="1" applyFill="1" applyBorder="1" applyAlignment="1">
      <alignment horizontal="left" vertical="top"/>
    </xf>
    <xf numFmtId="3" fontId="0" fillId="0" borderId="1" xfId="0" applyNumberFormat="1" applyBorder="1"/>
    <xf numFmtId="0" fontId="9" fillId="0" borderId="4" xfId="0" applyFont="1" applyBorder="1" applyAlignment="1">
      <alignment horizontal="center" vertical="center" wrapText="1"/>
    </xf>
    <xf numFmtId="0" fontId="0" fillId="0" borderId="4" xfId="0" applyBorder="1"/>
    <xf numFmtId="3" fontId="5" fillId="2" borderId="4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Border="1"/>
    <xf numFmtId="3" fontId="3" fillId="4" borderId="4" xfId="0" applyNumberFormat="1" applyFont="1" applyFill="1" applyBorder="1"/>
    <xf numFmtId="3" fontId="2" fillId="5" borderId="4" xfId="0" applyNumberFormat="1" applyFont="1" applyFill="1" applyBorder="1"/>
    <xf numFmtId="3" fontId="1" fillId="0" borderId="1" xfId="0" applyNumberFormat="1" applyFont="1" applyBorder="1"/>
    <xf numFmtId="43" fontId="0" fillId="0" borderId="0" xfId="3" applyFont="1"/>
    <xf numFmtId="3" fontId="3" fillId="7" borderId="1" xfId="0" applyNumberFormat="1" applyFont="1" applyFill="1" applyBorder="1" applyAlignment="1">
      <alignment horizontal="right" vertical="center" wrapText="1"/>
    </xf>
    <xf numFmtId="3" fontId="3" fillId="7" borderId="1" xfId="0" applyNumberFormat="1" applyFont="1" applyFill="1" applyBorder="1"/>
    <xf numFmtId="3" fontId="2" fillId="7" borderId="1" xfId="0" applyNumberFormat="1" applyFont="1" applyFill="1" applyBorder="1"/>
    <xf numFmtId="3" fontId="3" fillId="0" borderId="5" xfId="0" applyNumberFormat="1" applyFont="1" applyBorder="1" applyAlignment="1">
      <alignment horizontal="right" vertical="center" wrapText="1"/>
    </xf>
    <xf numFmtId="3" fontId="3" fillId="8" borderId="1" xfId="0" applyNumberFormat="1" applyFont="1" applyFill="1" applyBorder="1"/>
    <xf numFmtId="3" fontId="3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3" fillId="9" borderId="1" xfId="0" applyNumberFormat="1" applyFont="1" applyFill="1" applyBorder="1"/>
    <xf numFmtId="0" fontId="0" fillId="9" borderId="0" xfId="0" applyFill="1"/>
    <xf numFmtId="43" fontId="0" fillId="0" borderId="0" xfId="3" applyFont="1" applyFill="1"/>
    <xf numFmtId="3" fontId="3" fillId="10" borderId="1" xfId="0" applyNumberFormat="1" applyFont="1" applyFill="1" applyBorder="1"/>
    <xf numFmtId="10" fontId="3" fillId="0" borderId="1" xfId="0" applyNumberFormat="1" applyFont="1" applyBorder="1"/>
    <xf numFmtId="3" fontId="3" fillId="0" borderId="3" xfId="0" applyNumberFormat="1" applyFont="1" applyBorder="1" applyAlignment="1">
      <alignment horizontal="right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Border="1"/>
    <xf numFmtId="4" fontId="2" fillId="0" borderId="1" xfId="0" applyNumberFormat="1" applyFont="1" applyBorder="1"/>
    <xf numFmtId="4" fontId="2" fillId="5" borderId="1" xfId="0" applyNumberFormat="1" applyFont="1" applyFill="1" applyBorder="1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3" fontId="12" fillId="0" borderId="1" xfId="1" applyNumberFormat="1" applyFont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</cellXfs>
  <cellStyles count="4">
    <cellStyle name="Ezres" xfId="3" builtinId="3"/>
    <cellStyle name="Normál" xfId="0" builtinId="0"/>
    <cellStyle name="Normál_Beruh.felú-átadott-átvett" xfId="1" xr:uid="{A7E96BB3-2561-4E3D-9B49-72232092B9E9}"/>
    <cellStyle name="Pénznem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2DA5E-4999-4299-A527-420504B66D10}">
  <dimension ref="A1:U438"/>
  <sheetViews>
    <sheetView tabSelected="1" zoomScaleNormal="100" zoomScaleSheetLayoutView="100" workbookViewId="0">
      <pane ySplit="6" topLeftCell="A7" activePane="bottomLeft" state="frozen"/>
      <selection pane="bottomLeft" activeCell="J5" sqref="J5:L5"/>
    </sheetView>
  </sheetViews>
  <sheetFormatPr defaultRowHeight="12.75" x14ac:dyDescent="0.2"/>
  <cols>
    <col min="1" max="1" width="83.140625" customWidth="1"/>
    <col min="2" max="3" width="10.7109375" customWidth="1"/>
    <col min="4" max="4" width="11.85546875" customWidth="1"/>
    <col min="5" max="5" width="9.85546875" hidden="1" customWidth="1"/>
    <col min="6" max="6" width="9.28515625" hidden="1" customWidth="1"/>
    <col min="7" max="7" width="11.28515625" hidden="1" customWidth="1"/>
    <col min="8" max="8" width="9.5703125" hidden="1" customWidth="1"/>
    <col min="9" max="9" width="9.140625" hidden="1" customWidth="1"/>
    <col min="10" max="10" width="9.85546875" bestFit="1" customWidth="1"/>
    <col min="12" max="12" width="9.85546875" bestFit="1" customWidth="1"/>
    <col min="16" max="16" width="11.42578125" customWidth="1"/>
  </cols>
  <sheetData>
    <row r="1" spans="1:21" ht="11.25" customHeight="1" x14ac:dyDescent="0.2">
      <c r="B1" s="22"/>
      <c r="C1" s="22"/>
      <c r="D1" s="22"/>
      <c r="E1" s="22"/>
      <c r="F1" s="22"/>
      <c r="G1" s="22"/>
      <c r="P1" s="20" t="s">
        <v>26</v>
      </c>
    </row>
    <row r="2" spans="1:21" x14ac:dyDescent="0.2">
      <c r="A2" s="68" t="s">
        <v>189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</row>
    <row r="3" spans="1:21" ht="12" customHeight="1" x14ac:dyDescent="0.2">
      <c r="A3" s="12"/>
      <c r="C3" s="72"/>
      <c r="D3" s="72"/>
      <c r="E3" s="27"/>
      <c r="F3" s="27"/>
      <c r="G3" s="27"/>
    </row>
    <row r="4" spans="1:21" x14ac:dyDescent="0.2">
      <c r="P4" s="6" t="s">
        <v>4</v>
      </c>
    </row>
    <row r="5" spans="1:21" ht="27.75" customHeight="1" x14ac:dyDescent="0.2">
      <c r="A5" s="73" t="s">
        <v>0</v>
      </c>
      <c r="B5" s="74" t="s">
        <v>81</v>
      </c>
      <c r="C5" s="74"/>
      <c r="D5" s="74"/>
      <c r="E5" s="75" t="s">
        <v>140</v>
      </c>
      <c r="F5" s="75"/>
      <c r="G5" s="75"/>
      <c r="H5" s="74" t="s">
        <v>188</v>
      </c>
      <c r="I5" s="74"/>
      <c r="J5" s="75" t="s">
        <v>200</v>
      </c>
      <c r="K5" s="75"/>
      <c r="L5" s="75"/>
      <c r="M5" s="69" t="s">
        <v>159</v>
      </c>
      <c r="N5" s="69"/>
      <c r="O5" s="70"/>
      <c r="P5" s="71" t="s">
        <v>190</v>
      </c>
    </row>
    <row r="6" spans="1:21" ht="42.75" customHeight="1" x14ac:dyDescent="0.2">
      <c r="A6" s="73"/>
      <c r="B6" s="25" t="s">
        <v>2</v>
      </c>
      <c r="C6" s="25" t="s">
        <v>3</v>
      </c>
      <c r="D6" s="25" t="s">
        <v>31</v>
      </c>
      <c r="E6" s="25" t="s">
        <v>2</v>
      </c>
      <c r="F6" s="25" t="s">
        <v>3</v>
      </c>
      <c r="G6" s="25" t="s">
        <v>32</v>
      </c>
      <c r="H6" s="25" t="s">
        <v>2</v>
      </c>
      <c r="I6" s="25" t="s">
        <v>3</v>
      </c>
      <c r="J6" s="25" t="s">
        <v>2</v>
      </c>
      <c r="K6" s="25" t="s">
        <v>3</v>
      </c>
      <c r="L6" s="25" t="s">
        <v>32</v>
      </c>
      <c r="M6" s="25" t="s">
        <v>2</v>
      </c>
      <c r="N6" s="25" t="s">
        <v>3</v>
      </c>
      <c r="O6" s="43" t="s">
        <v>144</v>
      </c>
      <c r="P6" s="71"/>
    </row>
    <row r="7" spans="1:21" ht="11.25" customHeight="1" x14ac:dyDescent="0.2">
      <c r="A7" s="23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39"/>
      <c r="N7" s="39"/>
      <c r="O7" s="44"/>
      <c r="P7" s="39"/>
    </row>
    <row r="8" spans="1:21" ht="15" customHeight="1" x14ac:dyDescent="0.2">
      <c r="A8" s="7" t="s">
        <v>8</v>
      </c>
      <c r="B8" s="9">
        <f t="shared" ref="B8:G8" si="0">SUM(B10,B31,B34,B38,B41,B46,B51,B55,B62,B68,B79,B85,B88,B91,B94,B98,B102,B106,B109,B116,B122,B125,B128,B131)</f>
        <v>4612994</v>
      </c>
      <c r="C8" s="9">
        <f t="shared" si="0"/>
        <v>7850</v>
      </c>
      <c r="D8" s="9">
        <f t="shared" si="0"/>
        <v>4620844</v>
      </c>
      <c r="E8" s="9">
        <f t="shared" si="0"/>
        <v>5923135</v>
      </c>
      <c r="F8" s="9">
        <f t="shared" si="0"/>
        <v>8150</v>
      </c>
      <c r="G8" s="9">
        <f t="shared" si="0"/>
        <v>5931285</v>
      </c>
      <c r="H8" s="9">
        <f>SUM(H10,H31,H34,H38,H41,H46,H51,H55,H62,H68,H79,H85,H88,H91,H94,H98,H102,H106,H109,H116,H122,H125,H128,H131)</f>
        <v>-1935111</v>
      </c>
      <c r="I8" s="9">
        <f t="shared" ref="I8" si="1">SUM(I10,I31,I34,I38,I41,I46,I51,I55,I62,I68,I85,I88,I91,I94,I98,I102,I106,I109,I116,I122,I125,I128,I131)</f>
        <v>49726</v>
      </c>
      <c r="J8" s="9">
        <f>SUM(J10,J31,J34,J38,J41,J46,J51,J55,J62,J68,J79,J85,J88,J91,J94,J98,J102,J106,J109,J116,J122,J125,J128,J131)</f>
        <v>3988024</v>
      </c>
      <c r="K8" s="9">
        <f t="shared" ref="K8:O8" si="2">SUM(K10,K31,K34,K38,K41,K46,K51,K55,K62,K68,K79,K85,K88,K91,K94,K98,K102,K106,K109,K116,K122,K125,K128,K131)</f>
        <v>57876</v>
      </c>
      <c r="L8" s="9">
        <f t="shared" si="2"/>
        <v>4045900</v>
      </c>
      <c r="M8" s="9">
        <f t="shared" si="2"/>
        <v>1430766</v>
      </c>
      <c r="N8" s="9">
        <f t="shared" si="2"/>
        <v>49953</v>
      </c>
      <c r="O8" s="9">
        <f t="shared" si="2"/>
        <v>1480719</v>
      </c>
      <c r="P8" s="64">
        <f>+O8/L8*100</f>
        <v>36.598012803084607</v>
      </c>
      <c r="Q8" s="50"/>
      <c r="R8" s="50"/>
      <c r="S8" s="50"/>
      <c r="T8" s="50"/>
      <c r="U8" s="50"/>
    </row>
    <row r="9" spans="1:21" ht="12.75" customHeight="1" x14ac:dyDescent="0.2">
      <c r="A9" s="10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39"/>
      <c r="N9" s="39"/>
      <c r="O9" s="46"/>
      <c r="P9" s="5"/>
      <c r="Q9" s="50"/>
      <c r="R9" s="50"/>
      <c r="S9" s="50"/>
      <c r="T9" s="50"/>
      <c r="U9" s="50"/>
    </row>
    <row r="10" spans="1:21" ht="12.75" customHeight="1" x14ac:dyDescent="0.2">
      <c r="A10" s="2" t="s">
        <v>27</v>
      </c>
      <c r="B10" s="16">
        <f t="shared" ref="B10:N10" si="3">SUM(B11:B29)</f>
        <v>2741416</v>
      </c>
      <c r="C10" s="16">
        <f t="shared" si="3"/>
        <v>0</v>
      </c>
      <c r="D10" s="16">
        <f t="shared" si="3"/>
        <v>2741416</v>
      </c>
      <c r="E10" s="16">
        <f t="shared" si="3"/>
        <v>3901250</v>
      </c>
      <c r="F10" s="16">
        <f t="shared" si="3"/>
        <v>0</v>
      </c>
      <c r="G10" s="16">
        <f t="shared" si="3"/>
        <v>3901250</v>
      </c>
      <c r="H10" s="16">
        <f t="shared" si="3"/>
        <v>-317602</v>
      </c>
      <c r="I10" s="16">
        <f t="shared" si="3"/>
        <v>0</v>
      </c>
      <c r="J10" s="16">
        <f t="shared" si="3"/>
        <v>3583648</v>
      </c>
      <c r="K10" s="16">
        <f t="shared" si="3"/>
        <v>0</v>
      </c>
      <c r="L10" s="16">
        <f t="shared" si="3"/>
        <v>3583648</v>
      </c>
      <c r="M10" s="16">
        <f t="shared" si="3"/>
        <v>1178888</v>
      </c>
      <c r="N10" s="16">
        <f t="shared" si="3"/>
        <v>0</v>
      </c>
      <c r="O10" s="16">
        <f>SUM(O11:O29)</f>
        <v>1178888</v>
      </c>
      <c r="P10" s="66">
        <f>+O10/L10*100</f>
        <v>32.896311244854402</v>
      </c>
      <c r="Q10" s="50"/>
      <c r="R10" s="50"/>
      <c r="S10" s="50"/>
      <c r="T10" s="50"/>
      <c r="U10" s="50"/>
    </row>
    <row r="11" spans="1:21" ht="12.75" customHeight="1" x14ac:dyDescent="0.2">
      <c r="A11" s="4" t="s">
        <v>34</v>
      </c>
      <c r="B11" s="15">
        <v>126188</v>
      </c>
      <c r="C11" s="15"/>
      <c r="D11" s="15">
        <f t="shared" ref="D11:D19" si="4">SUM(B11:C11)</f>
        <v>126188</v>
      </c>
      <c r="E11" s="15">
        <v>126188</v>
      </c>
      <c r="F11" s="15"/>
      <c r="G11" s="15">
        <f t="shared" ref="G11:G36" si="5">SUM(E11:F11)</f>
        <v>126188</v>
      </c>
      <c r="H11" s="56">
        <v>-126188</v>
      </c>
      <c r="I11" s="15"/>
      <c r="J11" s="15">
        <f>SUM(E11,H11)</f>
        <v>0</v>
      </c>
      <c r="K11" s="15">
        <f>SUM(F11,I11)</f>
        <v>0</v>
      </c>
      <c r="L11" s="15">
        <f t="shared" ref="L11:L113" si="6">SUM(J11:K11)</f>
        <v>0</v>
      </c>
      <c r="M11" s="5"/>
      <c r="N11" s="5"/>
      <c r="O11" s="46">
        <f>+M11+N11</f>
        <v>0</v>
      </c>
      <c r="P11" s="5"/>
      <c r="Q11" s="50"/>
      <c r="R11" s="50"/>
      <c r="S11" s="50"/>
      <c r="T11" s="50"/>
      <c r="U11" s="50"/>
    </row>
    <row r="12" spans="1:21" ht="12.75" customHeight="1" x14ac:dyDescent="0.2">
      <c r="A12" s="4" t="s">
        <v>36</v>
      </c>
      <c r="B12" s="15">
        <v>1681823</v>
      </c>
      <c r="C12" s="15"/>
      <c r="D12" s="15">
        <f t="shared" si="4"/>
        <v>1681823</v>
      </c>
      <c r="E12" s="15">
        <v>1680823</v>
      </c>
      <c r="F12" s="15"/>
      <c r="G12" s="15">
        <f t="shared" si="5"/>
        <v>1680823</v>
      </c>
      <c r="H12" s="56"/>
      <c r="I12" s="15"/>
      <c r="J12" s="15">
        <f t="shared" ref="J12:K113" si="7">SUM(E12,H12)</f>
        <v>1680823</v>
      </c>
      <c r="K12" s="15">
        <f t="shared" si="7"/>
        <v>0</v>
      </c>
      <c r="L12" s="15">
        <f t="shared" si="6"/>
        <v>1680823</v>
      </c>
      <c r="M12" s="5">
        <v>1066994</v>
      </c>
      <c r="N12" s="5"/>
      <c r="O12" s="46">
        <f t="shared" ref="O12:O29" si="8">+M12+N12</f>
        <v>1066994</v>
      </c>
      <c r="P12" s="65">
        <f t="shared" ref="P12:P75" si="9">+O12/L12*100</f>
        <v>63.480449755863646</v>
      </c>
      <c r="Q12" s="50"/>
      <c r="R12" s="50"/>
      <c r="S12" s="50"/>
      <c r="T12" s="50"/>
      <c r="U12" s="50"/>
    </row>
    <row r="13" spans="1:21" x14ac:dyDescent="0.2">
      <c r="A13" s="4" t="s">
        <v>82</v>
      </c>
      <c r="B13" s="15">
        <v>420</v>
      </c>
      <c r="C13" s="15"/>
      <c r="D13" s="15">
        <f t="shared" si="4"/>
        <v>420</v>
      </c>
      <c r="E13" s="15">
        <v>420</v>
      </c>
      <c r="F13" s="15"/>
      <c r="G13" s="15">
        <f t="shared" si="5"/>
        <v>420</v>
      </c>
      <c r="H13" s="56"/>
      <c r="I13" s="15"/>
      <c r="J13" s="15">
        <f t="shared" si="7"/>
        <v>420</v>
      </c>
      <c r="K13" s="15">
        <f t="shared" si="7"/>
        <v>0</v>
      </c>
      <c r="L13" s="15">
        <f t="shared" si="6"/>
        <v>420</v>
      </c>
      <c r="M13" s="5">
        <v>94</v>
      </c>
      <c r="N13" s="5"/>
      <c r="O13" s="46">
        <f t="shared" si="8"/>
        <v>94</v>
      </c>
      <c r="P13" s="65">
        <f t="shared" si="9"/>
        <v>22.380952380952383</v>
      </c>
      <c r="Q13" s="50"/>
      <c r="R13" s="50"/>
      <c r="S13" s="50"/>
      <c r="T13" s="50"/>
      <c r="U13" s="50"/>
    </row>
    <row r="14" spans="1:21" ht="12.75" customHeight="1" x14ac:dyDescent="0.2">
      <c r="A14" s="4" t="s">
        <v>37</v>
      </c>
      <c r="B14" s="15">
        <v>848</v>
      </c>
      <c r="C14" s="15"/>
      <c r="D14" s="15">
        <f t="shared" si="4"/>
        <v>848</v>
      </c>
      <c r="E14" s="15">
        <v>848</v>
      </c>
      <c r="F14" s="15"/>
      <c r="G14" s="15">
        <f t="shared" si="5"/>
        <v>848</v>
      </c>
      <c r="H14" s="56"/>
      <c r="I14" s="15"/>
      <c r="J14" s="15">
        <f t="shared" si="7"/>
        <v>848</v>
      </c>
      <c r="K14" s="15">
        <f t="shared" si="7"/>
        <v>0</v>
      </c>
      <c r="L14" s="15">
        <f t="shared" si="6"/>
        <v>848</v>
      </c>
      <c r="M14" s="5">
        <v>848</v>
      </c>
      <c r="N14" s="5"/>
      <c r="O14" s="46">
        <f t="shared" si="8"/>
        <v>848</v>
      </c>
      <c r="P14" s="65">
        <f t="shared" si="9"/>
        <v>100</v>
      </c>
      <c r="Q14" s="50"/>
      <c r="R14" s="50"/>
      <c r="S14" s="50"/>
      <c r="T14" s="50"/>
      <c r="U14" s="50"/>
    </row>
    <row r="15" spans="1:21" ht="12.75" customHeight="1" x14ac:dyDescent="0.2">
      <c r="A15" s="41" t="s">
        <v>83</v>
      </c>
      <c r="B15" s="17">
        <v>79557</v>
      </c>
      <c r="C15" s="17"/>
      <c r="D15" s="17">
        <f t="shared" si="4"/>
        <v>79557</v>
      </c>
      <c r="E15" s="17">
        <v>119396</v>
      </c>
      <c r="F15" s="17"/>
      <c r="G15" s="15">
        <f t="shared" si="5"/>
        <v>119396</v>
      </c>
      <c r="H15" s="56"/>
      <c r="I15" s="15"/>
      <c r="J15" s="15">
        <f t="shared" si="7"/>
        <v>119396</v>
      </c>
      <c r="K15" s="15">
        <f t="shared" si="7"/>
        <v>0</v>
      </c>
      <c r="L15" s="15">
        <f t="shared" si="6"/>
        <v>119396</v>
      </c>
      <c r="M15" s="5">
        <v>70020</v>
      </c>
      <c r="N15" s="5"/>
      <c r="O15" s="46">
        <f t="shared" si="8"/>
        <v>70020</v>
      </c>
      <c r="P15" s="65">
        <f t="shared" si="9"/>
        <v>58.645180743073468</v>
      </c>
      <c r="Q15" s="50"/>
      <c r="R15" s="50"/>
      <c r="S15" s="50"/>
      <c r="T15" s="50"/>
      <c r="U15" s="50"/>
    </row>
    <row r="16" spans="1:21" ht="12.75" customHeight="1" x14ac:dyDescent="0.2">
      <c r="A16" s="18" t="s">
        <v>79</v>
      </c>
      <c r="B16" s="17">
        <v>471452</v>
      </c>
      <c r="C16" s="17"/>
      <c r="D16" s="18">
        <f t="shared" si="4"/>
        <v>471452</v>
      </c>
      <c r="E16" s="17">
        <v>471452</v>
      </c>
      <c r="F16" s="17"/>
      <c r="G16" s="15">
        <f t="shared" si="5"/>
        <v>471452</v>
      </c>
      <c r="H16" s="56"/>
      <c r="I16" s="15"/>
      <c r="J16" s="15">
        <f t="shared" si="7"/>
        <v>471452</v>
      </c>
      <c r="K16" s="15">
        <f t="shared" si="7"/>
        <v>0</v>
      </c>
      <c r="L16" s="15">
        <f t="shared" si="6"/>
        <v>471452</v>
      </c>
      <c r="M16" s="5"/>
      <c r="N16" s="5"/>
      <c r="O16" s="46">
        <f t="shared" si="8"/>
        <v>0</v>
      </c>
      <c r="P16" s="65">
        <f t="shared" si="9"/>
        <v>0</v>
      </c>
      <c r="Q16" s="50"/>
      <c r="R16" s="50"/>
      <c r="S16" s="50"/>
      <c r="T16" s="50"/>
      <c r="U16" s="50"/>
    </row>
    <row r="17" spans="1:21" ht="12.75" customHeight="1" x14ac:dyDescent="0.2">
      <c r="A17" s="18" t="s">
        <v>84</v>
      </c>
      <c r="B17" s="17">
        <v>150000</v>
      </c>
      <c r="C17" s="17"/>
      <c r="D17" s="18">
        <f t="shared" si="4"/>
        <v>150000</v>
      </c>
      <c r="E17" s="17">
        <v>150000</v>
      </c>
      <c r="F17" s="17"/>
      <c r="G17" s="15">
        <f t="shared" si="5"/>
        <v>150000</v>
      </c>
      <c r="H17" s="56">
        <v>-150000</v>
      </c>
      <c r="I17" s="15"/>
      <c r="J17" s="15">
        <f t="shared" si="7"/>
        <v>0</v>
      </c>
      <c r="K17" s="15">
        <f t="shared" si="7"/>
        <v>0</v>
      </c>
      <c r="L17" s="15">
        <f t="shared" si="6"/>
        <v>0</v>
      </c>
      <c r="M17" s="5"/>
      <c r="N17" s="5"/>
      <c r="O17" s="46">
        <f t="shared" si="8"/>
        <v>0</v>
      </c>
      <c r="P17" s="65"/>
      <c r="Q17" s="50"/>
      <c r="R17" s="50"/>
      <c r="S17" s="50"/>
      <c r="T17" s="50"/>
      <c r="U17" s="50"/>
    </row>
    <row r="18" spans="1:21" ht="12.75" customHeight="1" x14ac:dyDescent="0.2">
      <c r="A18" s="18" t="s">
        <v>85</v>
      </c>
      <c r="B18" s="17">
        <v>181128</v>
      </c>
      <c r="C18" s="17"/>
      <c r="D18" s="18">
        <f t="shared" si="4"/>
        <v>181128</v>
      </c>
      <c r="E18" s="17">
        <v>181128</v>
      </c>
      <c r="F18" s="17"/>
      <c r="G18" s="15">
        <f t="shared" si="5"/>
        <v>181128</v>
      </c>
      <c r="H18" s="56"/>
      <c r="I18" s="15"/>
      <c r="J18" s="15">
        <f t="shared" si="7"/>
        <v>181128</v>
      </c>
      <c r="K18" s="15">
        <f t="shared" si="7"/>
        <v>0</v>
      </c>
      <c r="L18" s="15">
        <f t="shared" si="6"/>
        <v>181128</v>
      </c>
      <c r="M18" s="5"/>
      <c r="N18" s="5"/>
      <c r="O18" s="46">
        <f t="shared" si="8"/>
        <v>0</v>
      </c>
      <c r="P18" s="65">
        <f t="shared" si="9"/>
        <v>0</v>
      </c>
      <c r="Q18" s="50"/>
      <c r="R18" s="50"/>
      <c r="S18" s="50"/>
      <c r="T18" s="50"/>
      <c r="U18" s="50"/>
    </row>
    <row r="19" spans="1:21" ht="12.75" customHeight="1" x14ac:dyDescent="0.2">
      <c r="A19" s="18" t="s">
        <v>86</v>
      </c>
      <c r="B19" s="17">
        <v>50000</v>
      </c>
      <c r="C19" s="17"/>
      <c r="D19" s="18">
        <f t="shared" si="4"/>
        <v>50000</v>
      </c>
      <c r="E19" s="17">
        <v>50000</v>
      </c>
      <c r="F19" s="17"/>
      <c r="G19" s="15">
        <f t="shared" si="5"/>
        <v>50000</v>
      </c>
      <c r="H19" s="56">
        <v>-50000</v>
      </c>
      <c r="I19" s="15"/>
      <c r="J19" s="15">
        <f t="shared" si="7"/>
        <v>0</v>
      </c>
      <c r="K19" s="15">
        <f t="shared" si="7"/>
        <v>0</v>
      </c>
      <c r="L19" s="15">
        <f t="shared" si="6"/>
        <v>0</v>
      </c>
      <c r="M19" s="5"/>
      <c r="N19" s="5"/>
      <c r="O19" s="46">
        <f t="shared" si="8"/>
        <v>0</v>
      </c>
      <c r="P19" s="65"/>
      <c r="Q19" s="50"/>
      <c r="R19" s="50"/>
      <c r="S19" s="50"/>
      <c r="T19" s="50"/>
      <c r="U19" s="50"/>
    </row>
    <row r="20" spans="1:21" ht="12.75" customHeight="1" x14ac:dyDescent="0.2">
      <c r="A20" s="18" t="s">
        <v>110</v>
      </c>
      <c r="B20" s="17"/>
      <c r="C20" s="17"/>
      <c r="D20" s="18"/>
      <c r="E20" s="17">
        <v>1630</v>
      </c>
      <c r="F20" s="17"/>
      <c r="G20" s="15">
        <f t="shared" si="5"/>
        <v>1630</v>
      </c>
      <c r="H20" s="56"/>
      <c r="I20" s="15"/>
      <c r="J20" s="15">
        <f t="shared" si="7"/>
        <v>1630</v>
      </c>
      <c r="K20" s="15">
        <f t="shared" si="7"/>
        <v>0</v>
      </c>
      <c r="L20" s="15">
        <f t="shared" si="6"/>
        <v>1630</v>
      </c>
      <c r="M20" s="5">
        <v>1630</v>
      </c>
      <c r="N20" s="5"/>
      <c r="O20" s="46">
        <f t="shared" si="8"/>
        <v>1630</v>
      </c>
      <c r="P20" s="65">
        <f t="shared" si="9"/>
        <v>100</v>
      </c>
      <c r="Q20" s="50"/>
      <c r="R20" s="50"/>
      <c r="S20" s="50"/>
      <c r="T20" s="50"/>
      <c r="U20" s="50"/>
    </row>
    <row r="21" spans="1:21" ht="12.75" customHeight="1" x14ac:dyDescent="0.2">
      <c r="A21" s="18" t="s">
        <v>116</v>
      </c>
      <c r="B21" s="17"/>
      <c r="C21" s="17"/>
      <c r="D21" s="18"/>
      <c r="E21" s="17">
        <v>57824</v>
      </c>
      <c r="F21" s="17"/>
      <c r="G21" s="15">
        <f t="shared" si="5"/>
        <v>57824</v>
      </c>
      <c r="H21" s="56">
        <f>-953-949</f>
        <v>-1902</v>
      </c>
      <c r="I21" s="15"/>
      <c r="J21" s="15">
        <f t="shared" si="7"/>
        <v>55922</v>
      </c>
      <c r="K21" s="15">
        <f t="shared" si="7"/>
        <v>0</v>
      </c>
      <c r="L21" s="15">
        <f t="shared" si="6"/>
        <v>55922</v>
      </c>
      <c r="M21" s="5">
        <v>27973</v>
      </c>
      <c r="N21" s="5"/>
      <c r="O21" s="46">
        <f t="shared" si="8"/>
        <v>27973</v>
      </c>
      <c r="P21" s="65">
        <f t="shared" si="9"/>
        <v>50.021458459997859</v>
      </c>
      <c r="Q21" s="50"/>
      <c r="R21" s="50"/>
      <c r="S21" s="50"/>
      <c r="T21" s="50"/>
      <c r="U21" s="50"/>
    </row>
    <row r="22" spans="1:21" ht="12.75" customHeight="1" x14ac:dyDescent="0.2">
      <c r="A22" s="18" t="s">
        <v>127</v>
      </c>
      <c r="B22" s="17"/>
      <c r="C22" s="17"/>
      <c r="D22" s="18"/>
      <c r="E22" s="17">
        <v>210487</v>
      </c>
      <c r="F22" s="17"/>
      <c r="G22" s="15">
        <f t="shared" si="5"/>
        <v>210487</v>
      </c>
      <c r="H22" s="56"/>
      <c r="I22" s="15"/>
      <c r="J22" s="15">
        <f t="shared" si="7"/>
        <v>210487</v>
      </c>
      <c r="K22" s="15">
        <f t="shared" si="7"/>
        <v>0</v>
      </c>
      <c r="L22" s="15">
        <f t="shared" si="6"/>
        <v>210487</v>
      </c>
      <c r="M22" s="5"/>
      <c r="N22" s="5"/>
      <c r="O22" s="46">
        <f t="shared" si="8"/>
        <v>0</v>
      </c>
      <c r="P22" s="65">
        <f t="shared" si="9"/>
        <v>0</v>
      </c>
      <c r="Q22" s="50"/>
      <c r="R22" s="50"/>
      <c r="S22" s="50"/>
      <c r="T22" s="50"/>
      <c r="U22" s="50"/>
    </row>
    <row r="23" spans="1:21" ht="12.75" customHeight="1" x14ac:dyDescent="0.2">
      <c r="A23" s="18" t="s">
        <v>128</v>
      </c>
      <c r="B23" s="17"/>
      <c r="C23" s="17"/>
      <c r="D23" s="18"/>
      <c r="E23" s="17">
        <v>54506</v>
      </c>
      <c r="F23" s="17"/>
      <c r="G23" s="15">
        <f t="shared" si="5"/>
        <v>54506</v>
      </c>
      <c r="H23" s="56"/>
      <c r="I23" s="15"/>
      <c r="J23" s="15">
        <f t="shared" si="7"/>
        <v>54506</v>
      </c>
      <c r="K23" s="15">
        <f t="shared" si="7"/>
        <v>0</v>
      </c>
      <c r="L23" s="15">
        <f t="shared" si="6"/>
        <v>54506</v>
      </c>
      <c r="M23" s="5"/>
      <c r="N23" s="5"/>
      <c r="O23" s="46">
        <f t="shared" si="8"/>
        <v>0</v>
      </c>
      <c r="P23" s="65">
        <f t="shared" si="9"/>
        <v>0</v>
      </c>
      <c r="Q23" s="50"/>
      <c r="R23" s="50"/>
      <c r="S23" s="50"/>
      <c r="T23" s="50"/>
      <c r="U23" s="50"/>
    </row>
    <row r="24" spans="1:21" ht="12.75" customHeight="1" x14ac:dyDescent="0.2">
      <c r="A24" s="18" t="s">
        <v>133</v>
      </c>
      <c r="B24" s="17"/>
      <c r="C24" s="17"/>
      <c r="D24" s="18"/>
      <c r="E24" s="17">
        <v>264138</v>
      </c>
      <c r="F24" s="17"/>
      <c r="G24" s="15">
        <f t="shared" si="5"/>
        <v>264138</v>
      </c>
      <c r="H24" s="56"/>
      <c r="I24" s="15"/>
      <c r="J24" s="15">
        <f t="shared" si="7"/>
        <v>264138</v>
      </c>
      <c r="K24" s="15">
        <f t="shared" si="7"/>
        <v>0</v>
      </c>
      <c r="L24" s="15">
        <f t="shared" si="6"/>
        <v>264138</v>
      </c>
      <c r="M24" s="5">
        <v>785</v>
      </c>
      <c r="N24" s="5"/>
      <c r="O24" s="46">
        <f t="shared" si="8"/>
        <v>785</v>
      </c>
      <c r="P24" s="65">
        <f t="shared" si="9"/>
        <v>0.29719313389213214</v>
      </c>
      <c r="Q24" s="50"/>
      <c r="R24" s="50"/>
      <c r="S24" s="50"/>
      <c r="T24" s="50"/>
      <c r="U24" s="50"/>
    </row>
    <row r="25" spans="1:21" ht="12.75" customHeight="1" x14ac:dyDescent="0.2">
      <c r="A25" s="18" t="s">
        <v>134</v>
      </c>
      <c r="B25" s="17"/>
      <c r="C25" s="17"/>
      <c r="D25" s="18"/>
      <c r="E25" s="17">
        <v>532410</v>
      </c>
      <c r="F25" s="17"/>
      <c r="G25" s="15">
        <f t="shared" si="5"/>
        <v>532410</v>
      </c>
      <c r="H25" s="56"/>
      <c r="I25" s="15"/>
      <c r="J25" s="15">
        <f t="shared" si="7"/>
        <v>532410</v>
      </c>
      <c r="K25" s="15">
        <f t="shared" si="7"/>
        <v>0</v>
      </c>
      <c r="L25" s="15">
        <f t="shared" si="6"/>
        <v>532410</v>
      </c>
      <c r="M25" s="5">
        <v>56</v>
      </c>
      <c r="N25" s="5"/>
      <c r="O25" s="46">
        <f t="shared" si="8"/>
        <v>56</v>
      </c>
      <c r="P25" s="65">
        <f t="shared" si="9"/>
        <v>1.0518209650457355E-2</v>
      </c>
      <c r="Q25" s="50"/>
      <c r="R25" s="50"/>
      <c r="S25" s="50"/>
      <c r="T25" s="50"/>
      <c r="U25" s="50"/>
    </row>
    <row r="26" spans="1:21" ht="12.75" customHeight="1" x14ac:dyDescent="0.2">
      <c r="A26" s="18" t="s">
        <v>175</v>
      </c>
      <c r="B26" s="17"/>
      <c r="C26" s="17"/>
      <c r="D26" s="18"/>
      <c r="E26" s="17"/>
      <c r="F26" s="17"/>
      <c r="G26" s="15"/>
      <c r="H26" s="56">
        <v>5874</v>
      </c>
      <c r="I26" s="15"/>
      <c r="J26" s="15">
        <f t="shared" si="7"/>
        <v>5874</v>
      </c>
      <c r="K26" s="15">
        <f t="shared" si="7"/>
        <v>0</v>
      </c>
      <c r="L26" s="15">
        <f t="shared" si="6"/>
        <v>5874</v>
      </c>
      <c r="M26" s="5">
        <v>5874</v>
      </c>
      <c r="N26" s="5"/>
      <c r="O26" s="46">
        <f t="shared" si="8"/>
        <v>5874</v>
      </c>
      <c r="P26" s="65">
        <f t="shared" si="9"/>
        <v>100</v>
      </c>
      <c r="Q26" s="50"/>
      <c r="R26" s="50"/>
      <c r="S26" s="50"/>
      <c r="T26" s="50"/>
      <c r="U26" s="50"/>
    </row>
    <row r="27" spans="1:21" ht="12.75" customHeight="1" x14ac:dyDescent="0.2">
      <c r="A27" s="18" t="s">
        <v>148</v>
      </c>
      <c r="B27" s="17"/>
      <c r="C27" s="17"/>
      <c r="D27" s="18"/>
      <c r="E27" s="17"/>
      <c r="F27" s="17"/>
      <c r="G27" s="15"/>
      <c r="H27" s="56">
        <v>1820</v>
      </c>
      <c r="I27" s="15"/>
      <c r="J27" s="15">
        <f t="shared" si="7"/>
        <v>1820</v>
      </c>
      <c r="K27" s="15">
        <f t="shared" si="7"/>
        <v>0</v>
      </c>
      <c r="L27" s="15">
        <f t="shared" si="6"/>
        <v>1820</v>
      </c>
      <c r="M27" s="5">
        <v>1820</v>
      </c>
      <c r="N27" s="5"/>
      <c r="O27" s="46">
        <f t="shared" si="8"/>
        <v>1820</v>
      </c>
      <c r="P27" s="65">
        <f t="shared" si="9"/>
        <v>100</v>
      </c>
      <c r="Q27" s="50"/>
      <c r="R27" s="50"/>
      <c r="S27" s="50"/>
      <c r="T27" s="50"/>
      <c r="U27" s="50"/>
    </row>
    <row r="28" spans="1:21" ht="12.75" customHeight="1" x14ac:dyDescent="0.2">
      <c r="A28" s="18" t="s">
        <v>161</v>
      </c>
      <c r="B28" s="17"/>
      <c r="C28" s="17"/>
      <c r="D28" s="18"/>
      <c r="E28" s="17"/>
      <c r="F28" s="17"/>
      <c r="G28" s="15"/>
      <c r="H28" s="56">
        <v>384</v>
      </c>
      <c r="I28" s="15"/>
      <c r="J28" s="15">
        <f t="shared" si="7"/>
        <v>384</v>
      </c>
      <c r="K28" s="15"/>
      <c r="L28" s="15">
        <f t="shared" si="6"/>
        <v>384</v>
      </c>
      <c r="M28" s="5">
        <v>384</v>
      </c>
      <c r="N28" s="5"/>
      <c r="O28" s="46">
        <f t="shared" si="8"/>
        <v>384</v>
      </c>
      <c r="P28" s="65">
        <f t="shared" si="9"/>
        <v>100</v>
      </c>
      <c r="Q28" s="50"/>
      <c r="R28" s="50"/>
      <c r="S28" s="50"/>
      <c r="T28" s="50"/>
      <c r="U28" s="50"/>
    </row>
    <row r="29" spans="1:21" ht="12.75" customHeight="1" x14ac:dyDescent="0.2">
      <c r="A29" s="18" t="s">
        <v>163</v>
      </c>
      <c r="B29" s="17"/>
      <c r="C29" s="17"/>
      <c r="D29" s="18"/>
      <c r="E29" s="17"/>
      <c r="F29" s="17"/>
      <c r="G29" s="15"/>
      <c r="H29" s="56">
        <v>2410</v>
      </c>
      <c r="I29" s="15"/>
      <c r="J29" s="15">
        <f t="shared" si="7"/>
        <v>2410</v>
      </c>
      <c r="K29" s="15"/>
      <c r="L29" s="15">
        <f t="shared" si="6"/>
        <v>2410</v>
      </c>
      <c r="M29" s="5">
        <v>2410</v>
      </c>
      <c r="N29" s="5"/>
      <c r="O29" s="46">
        <f t="shared" si="8"/>
        <v>2410</v>
      </c>
      <c r="P29" s="65">
        <f t="shared" si="9"/>
        <v>100</v>
      </c>
      <c r="Q29" s="50"/>
      <c r="R29" s="50"/>
      <c r="S29" s="50"/>
      <c r="T29" s="50"/>
      <c r="U29" s="50"/>
    </row>
    <row r="30" spans="1:21" ht="12.75" customHeight="1" x14ac:dyDescent="0.2">
      <c r="A30" s="5"/>
      <c r="B30" s="15"/>
      <c r="C30" s="15"/>
      <c r="D30" s="15"/>
      <c r="E30" s="15"/>
      <c r="F30" s="15"/>
      <c r="G30" s="33"/>
      <c r="H30" s="56"/>
      <c r="I30" s="15"/>
      <c r="J30" s="15"/>
      <c r="K30" s="15"/>
      <c r="L30" s="15"/>
      <c r="M30" s="5"/>
      <c r="N30" s="5"/>
      <c r="O30" s="47"/>
      <c r="P30" s="65"/>
      <c r="Q30" s="50"/>
      <c r="R30" s="50"/>
      <c r="S30" s="50"/>
      <c r="T30" s="50"/>
      <c r="U30" s="50"/>
    </row>
    <row r="31" spans="1:21" ht="12.75" customHeight="1" x14ac:dyDescent="0.2">
      <c r="A31" s="3" t="s">
        <v>40</v>
      </c>
      <c r="B31" s="34">
        <f>SUM(B32:B32)</f>
        <v>1000</v>
      </c>
      <c r="C31" s="34">
        <f>SUM(C32:C32)</f>
        <v>0</v>
      </c>
      <c r="D31" s="34">
        <f>SUM(D32:D32)</f>
        <v>1000</v>
      </c>
      <c r="E31" s="34">
        <f>SUM(E32:E32)</f>
        <v>1000</v>
      </c>
      <c r="F31" s="34">
        <f t="shared" ref="F31:O31" si="10">SUM(F32:F32)</f>
        <v>0</v>
      </c>
      <c r="G31" s="34">
        <f t="shared" si="10"/>
        <v>1000</v>
      </c>
      <c r="H31" s="57">
        <f t="shared" si="10"/>
        <v>0</v>
      </c>
      <c r="I31" s="34">
        <f t="shared" si="10"/>
        <v>0</v>
      </c>
      <c r="J31" s="34">
        <f t="shared" si="10"/>
        <v>1000</v>
      </c>
      <c r="K31" s="34">
        <f t="shared" si="10"/>
        <v>0</v>
      </c>
      <c r="L31" s="34">
        <f t="shared" si="10"/>
        <v>1000</v>
      </c>
      <c r="M31" s="34">
        <f t="shared" si="10"/>
        <v>0</v>
      </c>
      <c r="N31" s="34">
        <f t="shared" si="10"/>
        <v>0</v>
      </c>
      <c r="O31" s="34">
        <f t="shared" si="10"/>
        <v>0</v>
      </c>
      <c r="P31" s="65">
        <f t="shared" si="9"/>
        <v>0</v>
      </c>
      <c r="Q31" s="50"/>
      <c r="R31" s="50"/>
      <c r="S31" s="50"/>
      <c r="T31" s="50"/>
      <c r="U31" s="50"/>
    </row>
    <row r="32" spans="1:21" ht="12.75" customHeight="1" x14ac:dyDescent="0.2">
      <c r="A32" s="4" t="s">
        <v>24</v>
      </c>
      <c r="B32" s="15">
        <v>1000</v>
      </c>
      <c r="C32" s="15"/>
      <c r="D32" s="5">
        <f>SUM(B32:C32)</f>
        <v>1000</v>
      </c>
      <c r="E32" s="15">
        <v>1000</v>
      </c>
      <c r="F32" s="15"/>
      <c r="G32" s="18">
        <f t="shared" si="5"/>
        <v>1000</v>
      </c>
      <c r="H32" s="56"/>
      <c r="I32" s="15"/>
      <c r="J32" s="15">
        <f t="shared" si="7"/>
        <v>1000</v>
      </c>
      <c r="K32" s="15">
        <f t="shared" si="7"/>
        <v>0</v>
      </c>
      <c r="L32" s="15">
        <f t="shared" si="6"/>
        <v>1000</v>
      </c>
      <c r="M32" s="5"/>
      <c r="N32" s="5"/>
      <c r="O32" s="46">
        <f t="shared" ref="O32" si="11">+M32+N32</f>
        <v>0</v>
      </c>
      <c r="P32" s="65">
        <f t="shared" si="9"/>
        <v>0</v>
      </c>
      <c r="Q32" s="50"/>
      <c r="R32" s="50"/>
      <c r="S32" s="50"/>
      <c r="T32" s="50"/>
      <c r="U32" s="50"/>
    </row>
    <row r="33" spans="1:21" ht="12.75" customHeight="1" x14ac:dyDescent="0.2">
      <c r="A33" s="5"/>
      <c r="B33" s="17"/>
      <c r="C33" s="17"/>
      <c r="D33" s="17"/>
      <c r="E33" s="17"/>
      <c r="F33" s="17"/>
      <c r="G33" s="17"/>
      <c r="H33" s="56"/>
      <c r="I33" s="15"/>
      <c r="J33" s="15"/>
      <c r="K33" s="15"/>
      <c r="L33" s="15"/>
      <c r="M33" s="5"/>
      <c r="N33" s="5"/>
      <c r="O33" s="46"/>
      <c r="P33" s="65"/>
      <c r="Q33" s="50"/>
      <c r="R33" s="50"/>
      <c r="S33" s="50"/>
      <c r="T33" s="50"/>
      <c r="U33" s="50"/>
    </row>
    <row r="34" spans="1:21" ht="12.75" customHeight="1" x14ac:dyDescent="0.2">
      <c r="A34" s="2" t="s">
        <v>7</v>
      </c>
      <c r="B34" s="3">
        <f>SUM(B35:B36)</f>
        <v>1792870</v>
      </c>
      <c r="C34" s="3">
        <f t="shared" ref="C34:O34" si="12">SUM(C35:C36)</f>
        <v>0</v>
      </c>
      <c r="D34" s="3">
        <f t="shared" si="12"/>
        <v>1792870</v>
      </c>
      <c r="E34" s="3">
        <f t="shared" si="12"/>
        <v>1798594</v>
      </c>
      <c r="F34" s="3">
        <f t="shared" si="12"/>
        <v>0</v>
      </c>
      <c r="G34" s="3">
        <f t="shared" si="12"/>
        <v>1798594</v>
      </c>
      <c r="H34" s="3">
        <f t="shared" si="12"/>
        <v>-1798594</v>
      </c>
      <c r="I34" s="3">
        <f t="shared" si="12"/>
        <v>5724</v>
      </c>
      <c r="J34" s="3">
        <f t="shared" si="12"/>
        <v>0</v>
      </c>
      <c r="K34" s="3">
        <f t="shared" si="12"/>
        <v>5724</v>
      </c>
      <c r="L34" s="3">
        <f t="shared" si="12"/>
        <v>5724</v>
      </c>
      <c r="M34" s="3">
        <f t="shared" si="12"/>
        <v>0</v>
      </c>
      <c r="N34" s="3">
        <f t="shared" si="12"/>
        <v>5433</v>
      </c>
      <c r="O34" s="3">
        <f t="shared" si="12"/>
        <v>5433</v>
      </c>
      <c r="P34" s="65">
        <f t="shared" si="9"/>
        <v>94.916142557651995</v>
      </c>
      <c r="Q34" s="50"/>
      <c r="R34" s="50"/>
      <c r="S34" s="50"/>
      <c r="T34" s="50"/>
      <c r="U34" s="50"/>
    </row>
    <row r="35" spans="1:21" ht="12.75" customHeight="1" x14ac:dyDescent="0.2">
      <c r="A35" s="4" t="s">
        <v>87</v>
      </c>
      <c r="B35" s="5">
        <v>1792870</v>
      </c>
      <c r="C35" s="5"/>
      <c r="D35" s="5">
        <f>SUM(B35:C35)</f>
        <v>1792870</v>
      </c>
      <c r="E35" s="5">
        <v>1792870</v>
      </c>
      <c r="F35" s="5"/>
      <c r="G35" s="18">
        <f t="shared" si="5"/>
        <v>1792870</v>
      </c>
      <c r="H35" s="56">
        <v>-1792870</v>
      </c>
      <c r="I35" s="15"/>
      <c r="J35" s="15">
        <f t="shared" si="7"/>
        <v>0</v>
      </c>
      <c r="K35" s="15">
        <f t="shared" si="7"/>
        <v>0</v>
      </c>
      <c r="L35" s="15">
        <f t="shared" si="6"/>
        <v>0</v>
      </c>
      <c r="M35" s="5"/>
      <c r="N35" s="5"/>
      <c r="O35" s="46">
        <f t="shared" ref="O35:O92" si="13">SUM(M35:N35)</f>
        <v>0</v>
      </c>
      <c r="P35" s="65"/>
      <c r="Q35" s="50"/>
      <c r="R35" s="50"/>
      <c r="S35" s="50"/>
      <c r="T35" s="50"/>
      <c r="U35" s="50"/>
    </row>
    <row r="36" spans="1:21" ht="12.75" customHeight="1" x14ac:dyDescent="0.2">
      <c r="A36" s="19" t="s">
        <v>135</v>
      </c>
      <c r="B36" s="5"/>
      <c r="C36" s="5"/>
      <c r="D36" s="5"/>
      <c r="E36" s="5">
        <v>5724</v>
      </c>
      <c r="F36" s="5"/>
      <c r="G36" s="18">
        <f t="shared" si="5"/>
        <v>5724</v>
      </c>
      <c r="H36" s="56">
        <v>-5724</v>
      </c>
      <c r="I36" s="15">
        <v>5724</v>
      </c>
      <c r="J36" s="15">
        <f t="shared" si="7"/>
        <v>0</v>
      </c>
      <c r="K36" s="15">
        <f t="shared" si="7"/>
        <v>5724</v>
      </c>
      <c r="L36" s="15">
        <f t="shared" si="6"/>
        <v>5724</v>
      </c>
      <c r="M36" s="5"/>
      <c r="N36" s="5">
        <v>5433</v>
      </c>
      <c r="O36" s="46">
        <f t="shared" si="13"/>
        <v>5433</v>
      </c>
      <c r="P36" s="65">
        <f t="shared" si="9"/>
        <v>94.916142557651995</v>
      </c>
      <c r="Q36" s="50"/>
      <c r="R36" s="50"/>
      <c r="S36" s="50"/>
      <c r="T36" s="50"/>
      <c r="U36" s="50"/>
    </row>
    <row r="37" spans="1:21" ht="12.75" customHeight="1" x14ac:dyDescent="0.2">
      <c r="A37" s="5"/>
      <c r="B37" s="17"/>
      <c r="C37" s="17"/>
      <c r="D37" s="17"/>
      <c r="E37" s="17"/>
      <c r="F37" s="17"/>
      <c r="G37" s="18"/>
      <c r="H37" s="56"/>
      <c r="I37" s="15"/>
      <c r="J37" s="15"/>
      <c r="K37" s="15"/>
      <c r="L37" s="15"/>
      <c r="M37" s="5"/>
      <c r="N37" s="5"/>
      <c r="O37" s="46"/>
      <c r="P37" s="65"/>
      <c r="Q37" s="50"/>
      <c r="R37" s="50"/>
      <c r="S37" s="50"/>
      <c r="T37" s="50"/>
      <c r="U37" s="50"/>
    </row>
    <row r="38" spans="1:21" ht="12.75" customHeight="1" x14ac:dyDescent="0.2">
      <c r="A38" s="35" t="s">
        <v>46</v>
      </c>
      <c r="B38" s="26">
        <f>SUM(B39)</f>
        <v>3000</v>
      </c>
      <c r="C38" s="26">
        <f t="shared" ref="C38:D38" si="14">SUM(C39)</f>
        <v>0</v>
      </c>
      <c r="D38" s="26">
        <f t="shared" si="14"/>
        <v>3000</v>
      </c>
      <c r="E38" s="26">
        <f>SUM(E39)</f>
        <v>3000</v>
      </c>
      <c r="F38" s="26">
        <f t="shared" ref="F38:O38" si="15">SUM(F39)</f>
        <v>0</v>
      </c>
      <c r="G38" s="26">
        <f t="shared" si="15"/>
        <v>3000</v>
      </c>
      <c r="H38" s="3">
        <f t="shared" si="15"/>
        <v>0</v>
      </c>
      <c r="I38" s="26">
        <f t="shared" si="15"/>
        <v>0</v>
      </c>
      <c r="J38" s="26">
        <f t="shared" si="15"/>
        <v>3000</v>
      </c>
      <c r="K38" s="26">
        <f t="shared" si="15"/>
        <v>0</v>
      </c>
      <c r="L38" s="26">
        <f t="shared" si="15"/>
        <v>3000</v>
      </c>
      <c r="M38" s="26">
        <f t="shared" si="15"/>
        <v>2630</v>
      </c>
      <c r="N38" s="26">
        <f t="shared" si="15"/>
        <v>0</v>
      </c>
      <c r="O38" s="26">
        <f t="shared" si="15"/>
        <v>2630</v>
      </c>
      <c r="P38" s="65">
        <f t="shared" si="9"/>
        <v>87.666666666666671</v>
      </c>
      <c r="Q38" s="50"/>
      <c r="R38" s="50"/>
      <c r="S38" s="50"/>
      <c r="T38" s="50"/>
      <c r="U38" s="50"/>
    </row>
    <row r="39" spans="1:21" ht="12.75" customHeight="1" x14ac:dyDescent="0.2">
      <c r="A39" s="19" t="s">
        <v>47</v>
      </c>
      <c r="B39" s="17">
        <v>3000</v>
      </c>
      <c r="C39" s="17"/>
      <c r="D39" s="17">
        <f>SUM(B39:C39)</f>
        <v>3000</v>
      </c>
      <c r="E39" s="17">
        <v>3000</v>
      </c>
      <c r="F39" s="17"/>
      <c r="G39" s="18">
        <f>SUM(E39:F39)</f>
        <v>3000</v>
      </c>
      <c r="H39" s="56"/>
      <c r="I39" s="15"/>
      <c r="J39" s="15">
        <f t="shared" si="7"/>
        <v>3000</v>
      </c>
      <c r="K39" s="15">
        <f t="shared" si="7"/>
        <v>0</v>
      </c>
      <c r="L39" s="15">
        <f t="shared" si="6"/>
        <v>3000</v>
      </c>
      <c r="M39" s="5">
        <v>2630</v>
      </c>
      <c r="N39" s="5"/>
      <c r="O39" s="46">
        <f t="shared" si="13"/>
        <v>2630</v>
      </c>
      <c r="P39" s="65">
        <f t="shared" si="9"/>
        <v>87.666666666666671</v>
      </c>
      <c r="Q39" s="50"/>
      <c r="R39" s="50"/>
      <c r="S39" s="50"/>
      <c r="T39" s="50"/>
      <c r="U39" s="50"/>
    </row>
    <row r="40" spans="1:21" ht="12.75" customHeight="1" x14ac:dyDescent="0.2">
      <c r="A40" s="19"/>
      <c r="B40" s="17"/>
      <c r="C40" s="17"/>
      <c r="D40" s="17"/>
      <c r="E40" s="17"/>
      <c r="F40" s="17"/>
      <c r="G40" s="18"/>
      <c r="H40" s="56"/>
      <c r="I40" s="15"/>
      <c r="J40" s="15"/>
      <c r="K40" s="15"/>
      <c r="L40" s="15"/>
      <c r="M40" s="5"/>
      <c r="N40" s="5"/>
      <c r="O40" s="46"/>
      <c r="P40" s="65"/>
      <c r="Q40" s="50"/>
      <c r="R40" s="50"/>
      <c r="S40" s="50"/>
      <c r="T40" s="50"/>
      <c r="U40" s="50"/>
    </row>
    <row r="41" spans="1:21" ht="12.75" customHeight="1" x14ac:dyDescent="0.2">
      <c r="A41" s="2" t="s">
        <v>5</v>
      </c>
      <c r="B41" s="26">
        <f>SUM(B43:B44)</f>
        <v>2000</v>
      </c>
      <c r="C41" s="26">
        <f t="shared" ref="C41:N41" si="16">SUM(C43:C44)</f>
        <v>0</v>
      </c>
      <c r="D41" s="26">
        <f t="shared" si="16"/>
        <v>2000</v>
      </c>
      <c r="E41" s="26">
        <f t="shared" si="16"/>
        <v>6001</v>
      </c>
      <c r="F41" s="26">
        <f t="shared" si="16"/>
        <v>0</v>
      </c>
      <c r="G41" s="26">
        <f t="shared" si="16"/>
        <v>6001</v>
      </c>
      <c r="H41" s="3">
        <f t="shared" si="16"/>
        <v>0</v>
      </c>
      <c r="I41" s="26">
        <f t="shared" si="16"/>
        <v>0</v>
      </c>
      <c r="J41" s="26">
        <f t="shared" si="16"/>
        <v>6001</v>
      </c>
      <c r="K41" s="26">
        <f t="shared" si="16"/>
        <v>0</v>
      </c>
      <c r="L41" s="26">
        <f t="shared" si="16"/>
        <v>6001</v>
      </c>
      <c r="M41" s="26">
        <f t="shared" si="16"/>
        <v>176</v>
      </c>
      <c r="N41" s="26">
        <f t="shared" si="16"/>
        <v>0</v>
      </c>
      <c r="O41" s="26">
        <f>SUM(O42:O44)</f>
        <v>176</v>
      </c>
      <c r="P41" s="65">
        <f t="shared" si="9"/>
        <v>2.9328445259123477</v>
      </c>
      <c r="Q41" s="50"/>
      <c r="R41" s="50"/>
      <c r="S41" s="50"/>
      <c r="T41" s="50"/>
      <c r="U41" s="50"/>
    </row>
    <row r="42" spans="1:21" ht="12.75" customHeight="1" x14ac:dyDescent="0.2">
      <c r="A42" s="29" t="s">
        <v>38</v>
      </c>
      <c r="B42" s="17"/>
      <c r="C42" s="17"/>
      <c r="D42" s="17"/>
      <c r="E42" s="17"/>
      <c r="F42" s="17"/>
      <c r="G42" s="15"/>
      <c r="H42" s="56"/>
      <c r="I42" s="15"/>
      <c r="J42" s="15"/>
      <c r="K42" s="15"/>
      <c r="L42" s="15"/>
      <c r="M42" s="5"/>
      <c r="N42" s="5"/>
      <c r="O42" s="46">
        <f t="shared" si="13"/>
        <v>0</v>
      </c>
      <c r="P42" s="65"/>
      <c r="Q42" s="50"/>
      <c r="R42" s="50"/>
      <c r="S42" s="50"/>
      <c r="T42" s="50"/>
      <c r="U42" s="50"/>
    </row>
    <row r="43" spans="1:21" ht="12.75" customHeight="1" x14ac:dyDescent="0.2">
      <c r="A43" s="5" t="s">
        <v>48</v>
      </c>
      <c r="B43" s="17">
        <v>2000</v>
      </c>
      <c r="C43" s="17"/>
      <c r="D43" s="17">
        <f>SUM(B43:C43)</f>
        <v>2000</v>
      </c>
      <c r="E43" s="17">
        <v>2000</v>
      </c>
      <c r="F43" s="17"/>
      <c r="G43" s="15">
        <f>SUM(E43:F43)</f>
        <v>2000</v>
      </c>
      <c r="H43" s="56"/>
      <c r="I43" s="15"/>
      <c r="J43" s="15">
        <f t="shared" si="7"/>
        <v>2000</v>
      </c>
      <c r="K43" s="15">
        <f t="shared" si="7"/>
        <v>0</v>
      </c>
      <c r="L43" s="15">
        <f t="shared" si="6"/>
        <v>2000</v>
      </c>
      <c r="M43" s="5">
        <v>176</v>
      </c>
      <c r="N43" s="5"/>
      <c r="O43" s="47">
        <f t="shared" si="13"/>
        <v>176</v>
      </c>
      <c r="P43" s="65">
        <f t="shared" si="9"/>
        <v>8.7999999999999989</v>
      </c>
      <c r="Q43" s="50"/>
      <c r="R43" s="50"/>
      <c r="S43" s="50"/>
      <c r="T43" s="50"/>
      <c r="U43" s="50"/>
    </row>
    <row r="44" spans="1:21" ht="12.75" customHeight="1" x14ac:dyDescent="0.2">
      <c r="A44" s="5" t="s">
        <v>118</v>
      </c>
      <c r="B44" s="17"/>
      <c r="C44" s="17"/>
      <c r="D44" s="17"/>
      <c r="E44" s="17">
        <v>4001</v>
      </c>
      <c r="F44" s="17"/>
      <c r="G44" s="15">
        <f>SUM(E44:F44)</f>
        <v>4001</v>
      </c>
      <c r="H44" s="56"/>
      <c r="I44" s="15"/>
      <c r="J44" s="15">
        <f t="shared" si="7"/>
        <v>4001</v>
      </c>
      <c r="K44" s="15">
        <f t="shared" si="7"/>
        <v>0</v>
      </c>
      <c r="L44" s="15">
        <f t="shared" si="6"/>
        <v>4001</v>
      </c>
      <c r="M44" s="5"/>
      <c r="N44" s="5"/>
      <c r="O44" s="47">
        <f t="shared" si="13"/>
        <v>0</v>
      </c>
      <c r="P44" s="65">
        <f t="shared" si="9"/>
        <v>0</v>
      </c>
      <c r="Q44" s="50"/>
      <c r="R44" s="50"/>
      <c r="S44" s="50"/>
      <c r="T44" s="50"/>
      <c r="U44" s="50"/>
    </row>
    <row r="45" spans="1:21" ht="12.75" customHeight="1" x14ac:dyDescent="0.2">
      <c r="A45" s="5"/>
      <c r="B45" s="17"/>
      <c r="C45" s="17"/>
      <c r="D45" s="17"/>
      <c r="E45" s="17"/>
      <c r="F45" s="17"/>
      <c r="G45" s="15"/>
      <c r="H45" s="56"/>
      <c r="I45" s="15"/>
      <c r="J45" s="15"/>
      <c r="K45" s="15"/>
      <c r="L45" s="15"/>
      <c r="M45" s="5"/>
      <c r="N45" s="5"/>
      <c r="O45" s="47"/>
      <c r="P45" s="65"/>
      <c r="Q45" s="50"/>
      <c r="R45" s="50"/>
      <c r="S45" s="50"/>
      <c r="T45" s="50"/>
      <c r="U45" s="50"/>
    </row>
    <row r="46" spans="1:21" ht="12.75" customHeight="1" x14ac:dyDescent="0.2">
      <c r="A46" s="3" t="s">
        <v>114</v>
      </c>
      <c r="B46" s="26">
        <f t="shared" ref="B46:N46" si="17">SUM(B47:B49)</f>
        <v>0</v>
      </c>
      <c r="C46" s="26">
        <f t="shared" si="17"/>
        <v>0</v>
      </c>
      <c r="D46" s="26">
        <f t="shared" si="17"/>
        <v>0</v>
      </c>
      <c r="E46" s="26">
        <f t="shared" si="17"/>
        <v>3747</v>
      </c>
      <c r="F46" s="26">
        <f t="shared" si="17"/>
        <v>0</v>
      </c>
      <c r="G46" s="26">
        <f t="shared" si="17"/>
        <v>3747</v>
      </c>
      <c r="H46" s="3">
        <f t="shared" si="17"/>
        <v>26372</v>
      </c>
      <c r="I46" s="26">
        <f t="shared" si="17"/>
        <v>0</v>
      </c>
      <c r="J46" s="26">
        <f t="shared" si="17"/>
        <v>30119</v>
      </c>
      <c r="K46" s="26">
        <f t="shared" si="17"/>
        <v>0</v>
      </c>
      <c r="L46" s="26">
        <f t="shared" si="17"/>
        <v>30119</v>
      </c>
      <c r="M46" s="26">
        <f t="shared" si="17"/>
        <v>4519</v>
      </c>
      <c r="N46" s="26">
        <f t="shared" si="17"/>
        <v>0</v>
      </c>
      <c r="O46" s="26">
        <f>SUM(O47:O49)</f>
        <v>4519</v>
      </c>
      <c r="P46" s="65">
        <f t="shared" si="9"/>
        <v>15.003818187854842</v>
      </c>
      <c r="Q46" s="50"/>
      <c r="R46" s="50"/>
      <c r="S46" s="50"/>
      <c r="T46" s="50"/>
      <c r="U46" s="50"/>
    </row>
    <row r="47" spans="1:21" ht="12.75" customHeight="1" x14ac:dyDescent="0.2">
      <c r="A47" s="5" t="s">
        <v>115</v>
      </c>
      <c r="B47" s="17"/>
      <c r="C47" s="17"/>
      <c r="D47" s="17"/>
      <c r="E47" s="17">
        <v>3747</v>
      </c>
      <c r="F47" s="17"/>
      <c r="G47" s="15">
        <f>SUM(E47:F47)</f>
        <v>3747</v>
      </c>
      <c r="H47" s="56"/>
      <c r="I47" s="15"/>
      <c r="J47" s="15">
        <f t="shared" ref="J47:K49" si="18">SUM(E47,H47)</f>
        <v>3747</v>
      </c>
      <c r="K47" s="15">
        <f t="shared" si="18"/>
        <v>0</v>
      </c>
      <c r="L47" s="15">
        <f>SUM(J47:K47)</f>
        <v>3747</v>
      </c>
      <c r="M47" s="5">
        <v>3747</v>
      </c>
      <c r="N47" s="5"/>
      <c r="O47" s="47">
        <f t="shared" si="13"/>
        <v>3747</v>
      </c>
      <c r="P47" s="65">
        <f t="shared" si="9"/>
        <v>100</v>
      </c>
      <c r="Q47" s="50"/>
      <c r="R47" s="50"/>
      <c r="S47" s="50"/>
      <c r="T47" s="50"/>
      <c r="U47" s="50"/>
    </row>
    <row r="48" spans="1:21" ht="12.75" customHeight="1" x14ac:dyDescent="0.2">
      <c r="A48" s="5" t="s">
        <v>151</v>
      </c>
      <c r="B48" s="17"/>
      <c r="C48" s="17"/>
      <c r="D48" s="17"/>
      <c r="E48" s="17"/>
      <c r="F48" s="17"/>
      <c r="G48" s="15"/>
      <c r="H48" s="56">
        <v>772</v>
      </c>
      <c r="I48" s="15"/>
      <c r="J48" s="15">
        <f t="shared" si="18"/>
        <v>772</v>
      </c>
      <c r="K48" s="15">
        <f t="shared" si="18"/>
        <v>0</v>
      </c>
      <c r="L48" s="15">
        <f>SUM(J48:K48)</f>
        <v>772</v>
      </c>
      <c r="M48" s="5">
        <v>772</v>
      </c>
      <c r="N48" s="5"/>
      <c r="O48" s="47">
        <f t="shared" si="13"/>
        <v>772</v>
      </c>
      <c r="P48" s="65">
        <f t="shared" si="9"/>
        <v>100</v>
      </c>
      <c r="Q48" s="50"/>
      <c r="R48" s="50"/>
      <c r="S48" s="50"/>
      <c r="T48" s="50"/>
      <c r="U48" s="50"/>
    </row>
    <row r="49" spans="1:21" ht="12.75" customHeight="1" x14ac:dyDescent="0.2">
      <c r="A49" s="4" t="s">
        <v>158</v>
      </c>
      <c r="B49" s="17"/>
      <c r="C49" s="17"/>
      <c r="D49" s="17"/>
      <c r="E49" s="17"/>
      <c r="F49" s="17"/>
      <c r="G49" s="15"/>
      <c r="H49" s="56">
        <f>396+25204</f>
        <v>25600</v>
      </c>
      <c r="I49" s="15"/>
      <c r="J49" s="15">
        <f t="shared" si="18"/>
        <v>25600</v>
      </c>
      <c r="K49" s="15">
        <f t="shared" si="18"/>
        <v>0</v>
      </c>
      <c r="L49" s="15">
        <f>SUM(J49:K49)</f>
        <v>25600</v>
      </c>
      <c r="M49" s="5"/>
      <c r="N49" s="5"/>
      <c r="O49" s="47">
        <f t="shared" si="13"/>
        <v>0</v>
      </c>
      <c r="P49" s="65">
        <f t="shared" si="9"/>
        <v>0</v>
      </c>
      <c r="Q49" s="50"/>
      <c r="R49" s="50"/>
      <c r="S49" s="50"/>
      <c r="T49" s="50"/>
      <c r="U49" s="50"/>
    </row>
    <row r="50" spans="1:21" ht="12.75" customHeight="1" x14ac:dyDescent="0.2">
      <c r="A50" s="5"/>
      <c r="B50" s="17"/>
      <c r="C50" s="17"/>
      <c r="D50" s="17"/>
      <c r="E50" s="17"/>
      <c r="F50" s="17"/>
      <c r="G50" s="17"/>
      <c r="H50" s="56"/>
      <c r="I50" s="17"/>
      <c r="J50" s="17"/>
      <c r="K50" s="17"/>
      <c r="L50" s="17"/>
      <c r="M50" s="5"/>
      <c r="N50" s="5"/>
      <c r="O50" s="47"/>
      <c r="P50" s="65"/>
      <c r="Q50" s="50"/>
      <c r="R50" s="50"/>
      <c r="S50" s="50"/>
      <c r="T50" s="50"/>
      <c r="U50" s="50"/>
    </row>
    <row r="51" spans="1:21" ht="12.75" customHeight="1" x14ac:dyDescent="0.2">
      <c r="A51" s="2" t="s">
        <v>63</v>
      </c>
      <c r="B51" s="34">
        <f t="shared" ref="B51:N51" si="19">SUM(B52:B53)</f>
        <v>6350</v>
      </c>
      <c r="C51" s="34">
        <f t="shared" si="19"/>
        <v>0</v>
      </c>
      <c r="D51" s="34">
        <f t="shared" si="19"/>
        <v>6350</v>
      </c>
      <c r="E51" s="34">
        <f t="shared" si="19"/>
        <v>6350</v>
      </c>
      <c r="F51" s="34">
        <f t="shared" si="19"/>
        <v>0</v>
      </c>
      <c r="G51" s="34">
        <f t="shared" si="19"/>
        <v>6350</v>
      </c>
      <c r="H51" s="57">
        <f t="shared" si="19"/>
        <v>827</v>
      </c>
      <c r="I51" s="34">
        <f t="shared" si="19"/>
        <v>0</v>
      </c>
      <c r="J51" s="34">
        <f t="shared" si="19"/>
        <v>7177</v>
      </c>
      <c r="K51" s="34">
        <f t="shared" si="19"/>
        <v>0</v>
      </c>
      <c r="L51" s="34">
        <f t="shared" si="19"/>
        <v>7177</v>
      </c>
      <c r="M51" s="34">
        <f t="shared" si="19"/>
        <v>827</v>
      </c>
      <c r="N51" s="34">
        <f t="shared" si="19"/>
        <v>0</v>
      </c>
      <c r="O51" s="34">
        <f>SUM(O52:O53)</f>
        <v>827</v>
      </c>
      <c r="P51" s="65">
        <f t="shared" si="9"/>
        <v>11.522920440295389</v>
      </c>
      <c r="Q51" s="50"/>
      <c r="R51" s="50"/>
      <c r="S51" s="50"/>
      <c r="T51" s="50"/>
      <c r="U51" s="50"/>
    </row>
    <row r="52" spans="1:21" ht="12.75" customHeight="1" x14ac:dyDescent="0.2">
      <c r="A52" s="5" t="s">
        <v>88</v>
      </c>
      <c r="B52" s="17">
        <v>6350</v>
      </c>
      <c r="C52" s="17"/>
      <c r="D52" s="17">
        <f>SUM(B52:C52)</f>
        <v>6350</v>
      </c>
      <c r="E52" s="17">
        <v>6350</v>
      </c>
      <c r="F52" s="17"/>
      <c r="G52" s="18">
        <f>SUM(E52:F52)</f>
        <v>6350</v>
      </c>
      <c r="H52" s="56"/>
      <c r="I52" s="15"/>
      <c r="J52" s="15">
        <f t="shared" si="7"/>
        <v>6350</v>
      </c>
      <c r="K52" s="15">
        <f t="shared" si="7"/>
        <v>0</v>
      </c>
      <c r="L52" s="15">
        <f t="shared" si="6"/>
        <v>6350</v>
      </c>
      <c r="M52" s="5"/>
      <c r="N52" s="5"/>
      <c r="O52" s="47">
        <f t="shared" si="13"/>
        <v>0</v>
      </c>
      <c r="P52" s="65">
        <f t="shared" si="9"/>
        <v>0</v>
      </c>
      <c r="Q52" s="50"/>
      <c r="R52" s="50"/>
      <c r="S52" s="50"/>
      <c r="T52" s="50"/>
      <c r="U52" s="50"/>
    </row>
    <row r="53" spans="1:21" ht="12.75" customHeight="1" x14ac:dyDescent="0.2">
      <c r="A53" s="5" t="s">
        <v>173</v>
      </c>
      <c r="B53" s="17"/>
      <c r="C53" s="17"/>
      <c r="D53" s="17"/>
      <c r="E53" s="17"/>
      <c r="F53" s="17"/>
      <c r="G53" s="18"/>
      <c r="H53" s="56">
        <v>827</v>
      </c>
      <c r="I53" s="15"/>
      <c r="J53" s="15">
        <f t="shared" si="7"/>
        <v>827</v>
      </c>
      <c r="K53" s="15">
        <f t="shared" si="7"/>
        <v>0</v>
      </c>
      <c r="L53" s="15">
        <f t="shared" si="6"/>
        <v>827</v>
      </c>
      <c r="M53" s="5">
        <v>827</v>
      </c>
      <c r="N53" s="5"/>
      <c r="O53" s="47">
        <f t="shared" si="13"/>
        <v>827</v>
      </c>
      <c r="P53" s="65">
        <f t="shared" si="9"/>
        <v>100</v>
      </c>
      <c r="Q53" s="50"/>
      <c r="R53" s="50"/>
      <c r="S53" s="50"/>
      <c r="T53" s="50"/>
      <c r="U53" s="50"/>
    </row>
    <row r="54" spans="1:21" ht="12.75" customHeight="1" x14ac:dyDescent="0.2">
      <c r="A54" s="5"/>
      <c r="B54" s="17"/>
      <c r="C54" s="17"/>
      <c r="D54" s="17"/>
      <c r="E54" s="17"/>
      <c r="F54" s="17"/>
      <c r="G54" s="18"/>
      <c r="H54" s="56"/>
      <c r="I54" s="15"/>
      <c r="J54" s="15"/>
      <c r="K54" s="15"/>
      <c r="L54" s="15"/>
      <c r="M54" s="5"/>
      <c r="N54" s="5"/>
      <c r="O54" s="47"/>
      <c r="P54" s="65"/>
      <c r="Q54" s="50"/>
      <c r="R54" s="50"/>
      <c r="S54" s="50"/>
      <c r="T54" s="50"/>
      <c r="U54" s="50"/>
    </row>
    <row r="55" spans="1:21" ht="12.75" customHeight="1" x14ac:dyDescent="0.2">
      <c r="A55" s="2" t="s">
        <v>124</v>
      </c>
      <c r="B55" s="34">
        <f t="shared" ref="B55:N55" si="20">SUM(B56:B59)</f>
        <v>0</v>
      </c>
      <c r="C55" s="34">
        <f t="shared" si="20"/>
        <v>0</v>
      </c>
      <c r="D55" s="34">
        <f t="shared" si="20"/>
        <v>0</v>
      </c>
      <c r="E55" s="34">
        <f t="shared" si="20"/>
        <v>106579</v>
      </c>
      <c r="F55" s="34">
        <f t="shared" si="20"/>
        <v>0</v>
      </c>
      <c r="G55" s="34">
        <f t="shared" si="20"/>
        <v>106579</v>
      </c>
      <c r="H55" s="57">
        <f t="shared" si="20"/>
        <v>39162</v>
      </c>
      <c r="I55" s="34">
        <f t="shared" si="20"/>
        <v>0</v>
      </c>
      <c r="J55" s="34">
        <f t="shared" si="20"/>
        <v>145741</v>
      </c>
      <c r="K55" s="34">
        <f t="shared" si="20"/>
        <v>0</v>
      </c>
      <c r="L55" s="34">
        <f t="shared" si="20"/>
        <v>145741</v>
      </c>
      <c r="M55" s="34">
        <f t="shared" si="20"/>
        <v>107341</v>
      </c>
      <c r="N55" s="34">
        <f t="shared" si="20"/>
        <v>0</v>
      </c>
      <c r="O55" s="34">
        <f>SUM(O56:O59)</f>
        <v>107341</v>
      </c>
      <c r="P55" s="65">
        <f t="shared" si="9"/>
        <v>73.651889310489167</v>
      </c>
      <c r="Q55" s="50"/>
      <c r="R55" s="50"/>
      <c r="S55" s="50"/>
      <c r="T55" s="50"/>
      <c r="U55" s="50"/>
    </row>
    <row r="56" spans="1:21" ht="12.75" customHeight="1" x14ac:dyDescent="0.2">
      <c r="A56" s="4" t="s">
        <v>125</v>
      </c>
      <c r="B56" s="17"/>
      <c r="C56" s="17"/>
      <c r="D56" s="17"/>
      <c r="E56" s="17">
        <v>102613</v>
      </c>
      <c r="F56" s="17"/>
      <c r="G56" s="18">
        <f>SUM(E56:F56)</f>
        <v>102613</v>
      </c>
      <c r="H56" s="56"/>
      <c r="I56" s="15"/>
      <c r="J56" s="15">
        <f t="shared" ref="J56:K59" si="21">SUM(E56,H56)</f>
        <v>102613</v>
      </c>
      <c r="K56" s="15">
        <f t="shared" si="21"/>
        <v>0</v>
      </c>
      <c r="L56" s="15">
        <f>SUM(J56:K56)</f>
        <v>102613</v>
      </c>
      <c r="M56" s="5">
        <v>102613</v>
      </c>
      <c r="N56" s="5"/>
      <c r="O56" s="47">
        <f t="shared" si="13"/>
        <v>102613</v>
      </c>
      <c r="P56" s="65">
        <f t="shared" si="9"/>
        <v>100</v>
      </c>
      <c r="Q56" s="50"/>
      <c r="R56" s="50"/>
      <c r="S56" s="50"/>
      <c r="T56" s="50"/>
      <c r="U56" s="50"/>
    </row>
    <row r="57" spans="1:21" ht="12.75" customHeight="1" x14ac:dyDescent="0.2">
      <c r="A57" s="4" t="s">
        <v>138</v>
      </c>
      <c r="B57" s="17"/>
      <c r="C57" s="17"/>
      <c r="D57" s="17"/>
      <c r="E57" s="17">
        <v>3966</v>
      </c>
      <c r="F57" s="17"/>
      <c r="G57" s="18">
        <f>SUM(E57:F57)</f>
        <v>3966</v>
      </c>
      <c r="H57" s="56"/>
      <c r="I57" s="15"/>
      <c r="J57" s="15">
        <f t="shared" si="21"/>
        <v>3966</v>
      </c>
      <c r="K57" s="15">
        <f t="shared" si="21"/>
        <v>0</v>
      </c>
      <c r="L57" s="15">
        <f>SUM(J57:K57)</f>
        <v>3966</v>
      </c>
      <c r="M57" s="5">
        <v>3966</v>
      </c>
      <c r="N57" s="5"/>
      <c r="O57" s="47">
        <f t="shared" si="13"/>
        <v>3966</v>
      </c>
      <c r="P57" s="65">
        <f t="shared" si="9"/>
        <v>100</v>
      </c>
      <c r="Q57" s="50"/>
      <c r="R57" s="50"/>
      <c r="S57" s="50"/>
      <c r="T57" s="50"/>
      <c r="U57" s="50"/>
    </row>
    <row r="58" spans="1:21" ht="12.75" customHeight="1" x14ac:dyDescent="0.2">
      <c r="A58" s="4" t="s">
        <v>149</v>
      </c>
      <c r="B58" s="17"/>
      <c r="C58" s="17"/>
      <c r="D58" s="17"/>
      <c r="E58" s="17"/>
      <c r="F58" s="17"/>
      <c r="G58" s="18"/>
      <c r="H58" s="56">
        <v>762</v>
      </c>
      <c r="I58" s="15"/>
      <c r="J58" s="15">
        <f t="shared" si="21"/>
        <v>762</v>
      </c>
      <c r="K58" s="15">
        <f t="shared" si="21"/>
        <v>0</v>
      </c>
      <c r="L58" s="15">
        <f>SUM(J58:K58)</f>
        <v>762</v>
      </c>
      <c r="M58" s="5">
        <v>762</v>
      </c>
      <c r="N58" s="5"/>
      <c r="O58" s="47">
        <f t="shared" si="13"/>
        <v>762</v>
      </c>
      <c r="P58" s="65">
        <f t="shared" si="9"/>
        <v>100</v>
      </c>
      <c r="Q58" s="50"/>
      <c r="R58" s="50"/>
      <c r="S58" s="50"/>
      <c r="T58" s="50"/>
      <c r="U58" s="50"/>
    </row>
    <row r="59" spans="1:21" ht="12.75" customHeight="1" x14ac:dyDescent="0.2">
      <c r="A59" s="4" t="s">
        <v>157</v>
      </c>
      <c r="B59" s="17"/>
      <c r="C59" s="17"/>
      <c r="D59" s="17"/>
      <c r="E59" s="17"/>
      <c r="F59" s="17"/>
      <c r="G59" s="18"/>
      <c r="H59" s="56">
        <f>595+37805</f>
        <v>38400</v>
      </c>
      <c r="I59" s="15"/>
      <c r="J59" s="15">
        <f t="shared" si="21"/>
        <v>38400</v>
      </c>
      <c r="K59" s="15">
        <f t="shared" si="21"/>
        <v>0</v>
      </c>
      <c r="L59" s="15">
        <f>SUM(J59:K59)</f>
        <v>38400</v>
      </c>
      <c r="M59" s="5">
        <v>0</v>
      </c>
      <c r="N59" s="5"/>
      <c r="O59" s="46"/>
      <c r="P59" s="65">
        <f t="shared" si="9"/>
        <v>0</v>
      </c>
      <c r="Q59" s="50"/>
      <c r="R59" s="50"/>
      <c r="S59" s="50"/>
      <c r="T59" s="50"/>
      <c r="U59" s="50"/>
    </row>
    <row r="60" spans="1:21" ht="12.75" customHeight="1" x14ac:dyDescent="0.2">
      <c r="A60" s="4" t="s">
        <v>176</v>
      </c>
      <c r="B60" s="17"/>
      <c r="C60" s="17"/>
      <c r="D60" s="17"/>
      <c r="E60" s="17"/>
      <c r="F60" s="17"/>
      <c r="G60" s="18"/>
      <c r="H60" s="56"/>
      <c r="I60" s="15"/>
      <c r="J60" s="15"/>
      <c r="K60" s="15"/>
      <c r="L60" s="15"/>
      <c r="M60" s="5"/>
      <c r="N60" s="5"/>
      <c r="O60" s="46"/>
      <c r="P60" s="65"/>
      <c r="Q60" s="50"/>
      <c r="R60" s="50"/>
      <c r="S60" s="50"/>
      <c r="T60" s="50"/>
      <c r="U60" s="50"/>
    </row>
    <row r="61" spans="1:21" ht="12.75" customHeight="1" x14ac:dyDescent="0.2">
      <c r="A61" s="5"/>
      <c r="B61" s="17"/>
      <c r="C61" s="17"/>
      <c r="D61" s="17"/>
      <c r="E61" s="17"/>
      <c r="F61" s="17"/>
      <c r="G61" s="17"/>
      <c r="H61" s="56"/>
      <c r="I61" s="15"/>
      <c r="J61" s="15"/>
      <c r="K61" s="15"/>
      <c r="L61" s="15"/>
      <c r="M61" s="5"/>
      <c r="N61" s="5"/>
      <c r="O61" s="46">
        <f t="shared" si="13"/>
        <v>0</v>
      </c>
      <c r="P61" s="65"/>
      <c r="Q61" s="50"/>
      <c r="R61" s="50"/>
      <c r="S61" s="50"/>
      <c r="T61" s="50"/>
      <c r="U61" s="50"/>
    </row>
    <row r="62" spans="1:21" ht="12.75" customHeight="1" x14ac:dyDescent="0.2">
      <c r="A62" s="2" t="s">
        <v>6</v>
      </c>
      <c r="B62" s="3">
        <f t="shared" ref="B62:N62" si="22">SUM(B63:B66)</f>
        <v>14000</v>
      </c>
      <c r="C62" s="3">
        <f t="shared" si="22"/>
        <v>0</v>
      </c>
      <c r="D62" s="3">
        <f t="shared" si="22"/>
        <v>14000</v>
      </c>
      <c r="E62" s="3">
        <f t="shared" si="22"/>
        <v>14000</v>
      </c>
      <c r="F62" s="3">
        <f t="shared" si="22"/>
        <v>0</v>
      </c>
      <c r="G62" s="3">
        <f t="shared" si="22"/>
        <v>14000</v>
      </c>
      <c r="H62" s="3">
        <f t="shared" si="22"/>
        <v>10949</v>
      </c>
      <c r="I62" s="3">
        <f t="shared" si="22"/>
        <v>0</v>
      </c>
      <c r="J62" s="3">
        <f t="shared" si="22"/>
        <v>24949</v>
      </c>
      <c r="K62" s="3">
        <f t="shared" si="22"/>
        <v>0</v>
      </c>
      <c r="L62" s="3">
        <f t="shared" si="22"/>
        <v>24949</v>
      </c>
      <c r="M62" s="3">
        <f t="shared" si="22"/>
        <v>0</v>
      </c>
      <c r="N62" s="3">
        <f t="shared" si="22"/>
        <v>0</v>
      </c>
      <c r="O62" s="3">
        <f>SUM(O63:O66)</f>
        <v>0</v>
      </c>
      <c r="P62" s="65">
        <f t="shared" si="9"/>
        <v>0</v>
      </c>
      <c r="Q62" s="50"/>
      <c r="R62" s="50"/>
      <c r="S62" s="50"/>
      <c r="T62" s="50"/>
      <c r="U62" s="50"/>
    </row>
    <row r="63" spans="1:21" ht="12.75" customHeight="1" x14ac:dyDescent="0.2">
      <c r="A63" s="4" t="s">
        <v>49</v>
      </c>
      <c r="B63" s="18">
        <v>2000</v>
      </c>
      <c r="C63" s="18"/>
      <c r="D63" s="18">
        <f t="shared" ref="D63:D65" si="23">SUM(B63:C63)</f>
        <v>2000</v>
      </c>
      <c r="E63" s="18">
        <v>2000</v>
      </c>
      <c r="F63" s="18"/>
      <c r="G63" s="17">
        <f t="shared" ref="G63:G75" si="24">SUM(E63:F63)</f>
        <v>2000</v>
      </c>
      <c r="H63" s="56"/>
      <c r="I63" s="15"/>
      <c r="J63" s="15">
        <f t="shared" si="7"/>
        <v>2000</v>
      </c>
      <c r="K63" s="15">
        <f t="shared" si="7"/>
        <v>0</v>
      </c>
      <c r="L63" s="15">
        <f t="shared" si="6"/>
        <v>2000</v>
      </c>
      <c r="M63" s="5"/>
      <c r="N63" s="5"/>
      <c r="O63" s="46">
        <f t="shared" si="13"/>
        <v>0</v>
      </c>
      <c r="P63" s="65">
        <f t="shared" si="9"/>
        <v>0</v>
      </c>
      <c r="Q63" s="50"/>
      <c r="R63" s="50"/>
      <c r="S63" s="50"/>
      <c r="T63" s="50"/>
      <c r="U63" s="50"/>
    </row>
    <row r="64" spans="1:21" ht="12.75" customHeight="1" x14ac:dyDescent="0.2">
      <c r="A64" s="4" t="s">
        <v>50</v>
      </c>
      <c r="B64" s="18">
        <v>2000</v>
      </c>
      <c r="C64" s="18"/>
      <c r="D64" s="18">
        <f t="shared" si="23"/>
        <v>2000</v>
      </c>
      <c r="E64" s="18">
        <v>2000</v>
      </c>
      <c r="F64" s="18"/>
      <c r="G64" s="17">
        <f t="shared" si="24"/>
        <v>2000</v>
      </c>
      <c r="H64" s="56"/>
      <c r="I64" s="15"/>
      <c r="J64" s="15">
        <f t="shared" si="7"/>
        <v>2000</v>
      </c>
      <c r="K64" s="15">
        <f t="shared" si="7"/>
        <v>0</v>
      </c>
      <c r="L64" s="17">
        <f t="shared" si="6"/>
        <v>2000</v>
      </c>
      <c r="M64" s="5"/>
      <c r="N64" s="5"/>
      <c r="O64" s="46">
        <f t="shared" si="13"/>
        <v>0</v>
      </c>
      <c r="P64" s="65">
        <f t="shared" si="9"/>
        <v>0</v>
      </c>
      <c r="Q64" s="50"/>
      <c r="R64" s="50"/>
      <c r="S64" s="50"/>
      <c r="T64" s="50"/>
      <c r="U64" s="50"/>
    </row>
    <row r="65" spans="1:21" ht="12.75" customHeight="1" x14ac:dyDescent="0.2">
      <c r="A65" s="4" t="s">
        <v>51</v>
      </c>
      <c r="B65" s="18">
        <v>10000</v>
      </c>
      <c r="C65" s="18"/>
      <c r="D65" s="18">
        <f t="shared" si="23"/>
        <v>10000</v>
      </c>
      <c r="E65" s="18">
        <v>10000</v>
      </c>
      <c r="F65" s="18"/>
      <c r="G65" s="17">
        <f t="shared" si="24"/>
        <v>10000</v>
      </c>
      <c r="H65" s="56"/>
      <c r="I65" s="15"/>
      <c r="J65" s="15">
        <f t="shared" si="7"/>
        <v>10000</v>
      </c>
      <c r="K65" s="15">
        <f t="shared" si="7"/>
        <v>0</v>
      </c>
      <c r="L65" s="15">
        <f t="shared" si="6"/>
        <v>10000</v>
      </c>
      <c r="M65" s="5"/>
      <c r="N65" s="5"/>
      <c r="O65" s="46">
        <f t="shared" si="13"/>
        <v>0</v>
      </c>
      <c r="P65" s="65">
        <f t="shared" si="9"/>
        <v>0</v>
      </c>
      <c r="Q65" s="50"/>
      <c r="R65" s="50"/>
      <c r="S65" s="50"/>
      <c r="T65" s="50"/>
      <c r="U65" s="50"/>
    </row>
    <row r="66" spans="1:21" ht="12.75" customHeight="1" x14ac:dyDescent="0.2">
      <c r="A66" s="4" t="s">
        <v>147</v>
      </c>
      <c r="B66" s="18"/>
      <c r="C66" s="18"/>
      <c r="D66" s="18"/>
      <c r="E66" s="18"/>
      <c r="F66" s="18"/>
      <c r="G66" s="17"/>
      <c r="H66" s="56">
        <v>10949</v>
      </c>
      <c r="I66" s="15"/>
      <c r="J66" s="15">
        <f t="shared" si="7"/>
        <v>10949</v>
      </c>
      <c r="K66" s="15">
        <f t="shared" si="7"/>
        <v>0</v>
      </c>
      <c r="L66" s="15">
        <f t="shared" si="6"/>
        <v>10949</v>
      </c>
      <c r="M66" s="5"/>
      <c r="N66" s="5"/>
      <c r="O66" s="46">
        <f t="shared" si="13"/>
        <v>0</v>
      </c>
      <c r="P66" s="65">
        <f t="shared" si="9"/>
        <v>0</v>
      </c>
      <c r="Q66" s="50"/>
      <c r="R66" s="50"/>
      <c r="S66" s="50"/>
      <c r="T66" s="50"/>
      <c r="U66" s="50"/>
    </row>
    <row r="67" spans="1:21" ht="12.75" customHeight="1" x14ac:dyDescent="0.2">
      <c r="A67" s="4"/>
      <c r="B67" s="17"/>
      <c r="C67" s="17"/>
      <c r="D67" s="17"/>
      <c r="E67" s="17"/>
      <c r="F67" s="17"/>
      <c r="G67" s="17"/>
      <c r="H67" s="56"/>
      <c r="I67" s="15"/>
      <c r="J67" s="15"/>
      <c r="K67" s="15"/>
      <c r="L67" s="15"/>
      <c r="M67" s="5"/>
      <c r="N67" s="5"/>
      <c r="O67" s="46"/>
      <c r="P67" s="65"/>
      <c r="Q67" s="50"/>
      <c r="R67" s="50"/>
      <c r="S67" s="50"/>
      <c r="T67" s="50"/>
      <c r="U67" s="50"/>
    </row>
    <row r="68" spans="1:21" ht="12.75" customHeight="1" x14ac:dyDescent="0.2">
      <c r="A68" s="3" t="s">
        <v>22</v>
      </c>
      <c r="B68" s="26">
        <f t="shared" ref="B68:K68" si="25">SUM(B69:B78)</f>
        <v>15000</v>
      </c>
      <c r="C68" s="26">
        <f t="shared" si="25"/>
        <v>0</v>
      </c>
      <c r="D68" s="26">
        <f t="shared" si="25"/>
        <v>15000</v>
      </c>
      <c r="E68" s="26">
        <f t="shared" si="25"/>
        <v>27394</v>
      </c>
      <c r="F68" s="26">
        <f t="shared" si="25"/>
        <v>0</v>
      </c>
      <c r="G68" s="26">
        <f t="shared" si="25"/>
        <v>27394</v>
      </c>
      <c r="H68" s="26">
        <f t="shared" si="25"/>
        <v>-135</v>
      </c>
      <c r="I68" s="26">
        <f t="shared" si="25"/>
        <v>0</v>
      </c>
      <c r="J68" s="26">
        <f t="shared" si="25"/>
        <v>27259</v>
      </c>
      <c r="K68" s="26">
        <f t="shared" si="25"/>
        <v>0</v>
      </c>
      <c r="L68" s="26">
        <f>SUM(L69:L78)</f>
        <v>27259</v>
      </c>
      <c r="M68" s="26">
        <f t="shared" ref="M68:O68" si="26">SUM(M69:M78)</f>
        <v>13946</v>
      </c>
      <c r="N68" s="26">
        <f t="shared" si="26"/>
        <v>0</v>
      </c>
      <c r="O68" s="26">
        <f t="shared" si="26"/>
        <v>13946</v>
      </c>
      <c r="P68" s="65">
        <f t="shared" si="9"/>
        <v>51.161084412487625</v>
      </c>
      <c r="Q68" s="50"/>
      <c r="R68" s="50"/>
      <c r="S68" s="50"/>
      <c r="T68" s="50"/>
      <c r="U68" s="50"/>
    </row>
    <row r="69" spans="1:21" ht="12.75" customHeight="1" x14ac:dyDescent="0.2">
      <c r="A69" s="5" t="s">
        <v>89</v>
      </c>
      <c r="B69" s="18">
        <v>15000</v>
      </c>
      <c r="C69" s="18"/>
      <c r="D69" s="18">
        <f t="shared" ref="D69" si="27">SUM(B69:C69)</f>
        <v>15000</v>
      </c>
      <c r="E69" s="18">
        <v>15000</v>
      </c>
      <c r="F69" s="18"/>
      <c r="G69" s="17">
        <f t="shared" si="24"/>
        <v>15000</v>
      </c>
      <c r="H69" s="56">
        <v>-4324</v>
      </c>
      <c r="I69" s="15"/>
      <c r="J69" s="15">
        <f t="shared" si="7"/>
        <v>10676</v>
      </c>
      <c r="K69" s="15">
        <f t="shared" si="7"/>
        <v>0</v>
      </c>
      <c r="L69" s="15">
        <f t="shared" si="6"/>
        <v>10676</v>
      </c>
      <c r="M69" s="5"/>
      <c r="N69" s="5"/>
      <c r="O69" s="46">
        <f t="shared" si="13"/>
        <v>0</v>
      </c>
      <c r="P69" s="65">
        <f t="shared" si="9"/>
        <v>0</v>
      </c>
      <c r="Q69" s="50"/>
      <c r="R69" s="50"/>
      <c r="S69" s="50"/>
      <c r="T69" s="50"/>
      <c r="U69" s="50"/>
    </row>
    <row r="70" spans="1:21" ht="12.75" customHeight="1" x14ac:dyDescent="0.2">
      <c r="A70" s="5" t="s">
        <v>109</v>
      </c>
      <c r="B70" s="18"/>
      <c r="C70" s="18"/>
      <c r="D70" s="18"/>
      <c r="E70" s="18">
        <v>5527</v>
      </c>
      <c r="F70" s="18"/>
      <c r="G70" s="17">
        <f t="shared" si="24"/>
        <v>5527</v>
      </c>
      <c r="H70" s="56"/>
      <c r="I70" s="15"/>
      <c r="J70" s="15">
        <f t="shared" si="7"/>
        <v>5527</v>
      </c>
      <c r="K70" s="15">
        <f t="shared" si="7"/>
        <v>0</v>
      </c>
      <c r="L70" s="15">
        <f t="shared" si="6"/>
        <v>5527</v>
      </c>
      <c r="M70" s="5">
        <v>5527</v>
      </c>
      <c r="N70" s="5"/>
      <c r="O70" s="47">
        <f t="shared" si="13"/>
        <v>5527</v>
      </c>
      <c r="P70" s="65">
        <f t="shared" si="9"/>
        <v>100</v>
      </c>
      <c r="Q70" s="50"/>
      <c r="R70" s="50"/>
      <c r="S70" s="50"/>
      <c r="T70" s="50"/>
      <c r="U70" s="50"/>
    </row>
    <row r="71" spans="1:21" ht="12.75" customHeight="1" x14ac:dyDescent="0.2">
      <c r="A71" s="5" t="s">
        <v>119</v>
      </c>
      <c r="B71" s="18"/>
      <c r="C71" s="18"/>
      <c r="D71" s="18"/>
      <c r="E71" s="18">
        <v>397</v>
      </c>
      <c r="F71" s="18"/>
      <c r="G71" s="17">
        <f t="shared" si="24"/>
        <v>397</v>
      </c>
      <c r="H71" s="56"/>
      <c r="I71" s="15"/>
      <c r="J71" s="15">
        <f t="shared" si="7"/>
        <v>397</v>
      </c>
      <c r="K71" s="15">
        <f t="shared" si="7"/>
        <v>0</v>
      </c>
      <c r="L71" s="15">
        <f t="shared" si="6"/>
        <v>397</v>
      </c>
      <c r="M71" s="5">
        <v>396</v>
      </c>
      <c r="N71" s="5"/>
      <c r="O71" s="47">
        <f t="shared" si="13"/>
        <v>396</v>
      </c>
      <c r="P71" s="65">
        <f t="shared" si="9"/>
        <v>99.748110831234257</v>
      </c>
      <c r="Q71" s="50"/>
      <c r="R71" s="50"/>
      <c r="S71" s="50"/>
      <c r="T71" s="50"/>
      <c r="U71" s="50"/>
    </row>
    <row r="72" spans="1:21" ht="12.75" customHeight="1" x14ac:dyDescent="0.2">
      <c r="A72" s="5" t="s">
        <v>113</v>
      </c>
      <c r="B72" s="18"/>
      <c r="C72" s="18"/>
      <c r="D72" s="18"/>
      <c r="E72" s="18">
        <v>3061</v>
      </c>
      <c r="F72" s="18"/>
      <c r="G72" s="17">
        <f t="shared" si="24"/>
        <v>3061</v>
      </c>
      <c r="H72" s="56"/>
      <c r="I72" s="15"/>
      <c r="J72" s="15">
        <f t="shared" si="7"/>
        <v>3061</v>
      </c>
      <c r="K72" s="15">
        <f t="shared" si="7"/>
        <v>0</v>
      </c>
      <c r="L72" s="15">
        <f t="shared" si="6"/>
        <v>3061</v>
      </c>
      <c r="M72" s="5">
        <v>3061</v>
      </c>
      <c r="N72" s="5"/>
      <c r="O72" s="47">
        <f t="shared" si="13"/>
        <v>3061</v>
      </c>
      <c r="P72" s="65">
        <f t="shared" si="9"/>
        <v>100</v>
      </c>
      <c r="Q72" s="50"/>
      <c r="R72" s="50"/>
      <c r="S72" s="50"/>
      <c r="T72" s="50"/>
      <c r="U72" s="50"/>
    </row>
    <row r="73" spans="1:21" ht="12.75" customHeight="1" x14ac:dyDescent="0.2">
      <c r="A73" s="5" t="s">
        <v>117</v>
      </c>
      <c r="B73" s="18"/>
      <c r="C73" s="18"/>
      <c r="D73" s="18"/>
      <c r="E73" s="18">
        <v>2794</v>
      </c>
      <c r="F73" s="18"/>
      <c r="G73" s="17">
        <f t="shared" si="24"/>
        <v>2794</v>
      </c>
      <c r="H73" s="56"/>
      <c r="I73" s="15"/>
      <c r="J73" s="15">
        <f t="shared" si="7"/>
        <v>2794</v>
      </c>
      <c r="K73" s="15">
        <f t="shared" si="7"/>
        <v>0</v>
      </c>
      <c r="L73" s="15">
        <f t="shared" si="6"/>
        <v>2794</v>
      </c>
      <c r="M73" s="5">
        <v>2794</v>
      </c>
      <c r="N73" s="5"/>
      <c r="O73" s="47">
        <f t="shared" si="13"/>
        <v>2794</v>
      </c>
      <c r="P73" s="65">
        <f t="shared" si="9"/>
        <v>100</v>
      </c>
      <c r="Q73" s="50"/>
      <c r="R73" s="50"/>
      <c r="S73" s="50"/>
      <c r="T73" s="50"/>
      <c r="U73" s="50"/>
    </row>
    <row r="74" spans="1:21" ht="12.75" customHeight="1" x14ac:dyDescent="0.2">
      <c r="A74" s="5" t="s">
        <v>122</v>
      </c>
      <c r="B74" s="18"/>
      <c r="C74" s="18"/>
      <c r="D74" s="18"/>
      <c r="E74" s="18">
        <v>88</v>
      </c>
      <c r="F74" s="18"/>
      <c r="G74" s="17">
        <f t="shared" si="24"/>
        <v>88</v>
      </c>
      <c r="H74" s="56"/>
      <c r="I74" s="15"/>
      <c r="J74" s="15">
        <f t="shared" si="7"/>
        <v>88</v>
      </c>
      <c r="K74" s="15">
        <f t="shared" si="7"/>
        <v>0</v>
      </c>
      <c r="L74" s="15">
        <f t="shared" si="6"/>
        <v>88</v>
      </c>
      <c r="M74" s="5">
        <v>88</v>
      </c>
      <c r="N74" s="5"/>
      <c r="O74" s="47">
        <f t="shared" si="13"/>
        <v>88</v>
      </c>
      <c r="P74" s="65">
        <f t="shared" si="9"/>
        <v>100</v>
      </c>
      <c r="Q74" s="50"/>
      <c r="R74" s="50"/>
      <c r="S74" s="50"/>
      <c r="T74" s="50"/>
      <c r="U74" s="50"/>
    </row>
    <row r="75" spans="1:21" ht="12.75" customHeight="1" x14ac:dyDescent="0.2">
      <c r="A75" s="5" t="s">
        <v>139</v>
      </c>
      <c r="B75" s="18"/>
      <c r="C75" s="18"/>
      <c r="D75" s="18"/>
      <c r="E75" s="18">
        <v>527</v>
      </c>
      <c r="F75" s="18"/>
      <c r="G75" s="17">
        <f t="shared" si="24"/>
        <v>527</v>
      </c>
      <c r="H75" s="56">
        <v>29</v>
      </c>
      <c r="I75" s="15"/>
      <c r="J75" s="15">
        <f t="shared" si="7"/>
        <v>556</v>
      </c>
      <c r="K75" s="15">
        <f t="shared" si="7"/>
        <v>0</v>
      </c>
      <c r="L75" s="15">
        <f t="shared" si="6"/>
        <v>556</v>
      </c>
      <c r="M75" s="5">
        <v>556</v>
      </c>
      <c r="N75" s="5"/>
      <c r="O75" s="47">
        <f t="shared" si="13"/>
        <v>556</v>
      </c>
      <c r="P75" s="65">
        <f t="shared" si="9"/>
        <v>100</v>
      </c>
      <c r="Q75" s="50"/>
      <c r="R75" s="50"/>
      <c r="S75" s="50"/>
      <c r="T75" s="50"/>
      <c r="U75" s="50"/>
    </row>
    <row r="76" spans="1:21" ht="12.75" customHeight="1" x14ac:dyDescent="0.2">
      <c r="A76" s="5" t="s">
        <v>152</v>
      </c>
      <c r="B76" s="18"/>
      <c r="C76" s="18"/>
      <c r="D76" s="18"/>
      <c r="E76" s="18"/>
      <c r="F76" s="18"/>
      <c r="G76" s="17"/>
      <c r="H76" s="56">
        <v>1524</v>
      </c>
      <c r="I76" s="15"/>
      <c r="J76" s="15">
        <f t="shared" si="7"/>
        <v>1524</v>
      </c>
      <c r="K76" s="15">
        <f t="shared" si="7"/>
        <v>0</v>
      </c>
      <c r="L76" s="15">
        <f t="shared" si="6"/>
        <v>1524</v>
      </c>
      <c r="M76" s="5">
        <v>1524</v>
      </c>
      <c r="N76" s="5"/>
      <c r="O76" s="47">
        <f t="shared" si="13"/>
        <v>1524</v>
      </c>
      <c r="P76" s="65">
        <f t="shared" ref="P76:P139" si="28">+O76/L76*100</f>
        <v>100</v>
      </c>
      <c r="Q76" s="50"/>
      <c r="R76" s="50"/>
      <c r="S76" s="50"/>
      <c r="T76" s="50"/>
      <c r="U76" s="50"/>
    </row>
    <row r="77" spans="1:21" ht="12.75" customHeight="1" x14ac:dyDescent="0.2">
      <c r="A77" s="5" t="s">
        <v>156</v>
      </c>
      <c r="B77" s="18"/>
      <c r="C77" s="18"/>
      <c r="D77" s="18"/>
      <c r="E77" s="18"/>
      <c r="F77" s="18"/>
      <c r="G77" s="17"/>
      <c r="H77" s="56">
        <v>2636</v>
      </c>
      <c r="I77" s="15"/>
      <c r="J77" s="15">
        <f t="shared" si="7"/>
        <v>2636</v>
      </c>
      <c r="K77" s="15">
        <f t="shared" si="7"/>
        <v>0</v>
      </c>
      <c r="L77" s="15">
        <f t="shared" si="6"/>
        <v>2636</v>
      </c>
      <c r="M77" s="5"/>
      <c r="N77" s="5"/>
      <c r="O77" s="47">
        <f t="shared" si="13"/>
        <v>0</v>
      </c>
      <c r="P77" s="65">
        <f t="shared" si="28"/>
        <v>0</v>
      </c>
      <c r="Q77" s="50"/>
      <c r="R77" s="50"/>
      <c r="S77" s="50"/>
      <c r="T77" s="50"/>
      <c r="U77" s="50"/>
    </row>
    <row r="78" spans="1:21" ht="12.75" customHeight="1" x14ac:dyDescent="0.2">
      <c r="A78" s="5"/>
      <c r="B78" s="18"/>
      <c r="C78" s="18"/>
      <c r="D78" s="18"/>
      <c r="E78" s="18"/>
      <c r="F78" s="18"/>
      <c r="G78" s="17"/>
      <c r="H78" s="56"/>
      <c r="I78" s="15"/>
      <c r="J78" s="15"/>
      <c r="K78" s="15"/>
      <c r="L78" s="15"/>
      <c r="M78" s="5"/>
      <c r="N78" s="5"/>
      <c r="O78" s="47">
        <f t="shared" si="13"/>
        <v>0</v>
      </c>
      <c r="P78" s="65"/>
      <c r="Q78" s="50"/>
      <c r="R78" s="50"/>
      <c r="S78" s="50"/>
      <c r="T78" s="50"/>
      <c r="U78" s="50"/>
    </row>
    <row r="79" spans="1:21" ht="12.75" customHeight="1" x14ac:dyDescent="0.2">
      <c r="A79" s="3" t="s">
        <v>123</v>
      </c>
      <c r="B79" s="57">
        <f t="shared" ref="B79:G79" si="29">SUM(B80:B83)</f>
        <v>0</v>
      </c>
      <c r="C79" s="57">
        <f t="shared" si="29"/>
        <v>0</v>
      </c>
      <c r="D79" s="57">
        <f t="shared" si="29"/>
        <v>0</v>
      </c>
      <c r="E79" s="57">
        <f t="shared" si="29"/>
        <v>0</v>
      </c>
      <c r="F79" s="57">
        <f t="shared" si="29"/>
        <v>0</v>
      </c>
      <c r="G79" s="57">
        <f t="shared" si="29"/>
        <v>0</v>
      </c>
      <c r="H79" s="57">
        <f>SUM(H80:H83)</f>
        <v>100200</v>
      </c>
      <c r="I79" s="57">
        <f t="shared" ref="I79:M79" si="30">SUM(I80:I83)</f>
        <v>0</v>
      </c>
      <c r="J79" s="57">
        <f t="shared" si="30"/>
        <v>100200</v>
      </c>
      <c r="K79" s="57">
        <f t="shared" si="30"/>
        <v>0</v>
      </c>
      <c r="L79" s="57">
        <f t="shared" si="30"/>
        <v>100200</v>
      </c>
      <c r="M79" s="57">
        <f t="shared" si="30"/>
        <v>100200</v>
      </c>
      <c r="N79" s="57">
        <f t="shared" ref="N79" si="31">SUM(N80:N83)</f>
        <v>0</v>
      </c>
      <c r="O79" s="57">
        <f t="shared" ref="O79" si="32">SUM(O80:O83)</f>
        <v>100200</v>
      </c>
      <c r="P79" s="65">
        <f t="shared" si="28"/>
        <v>100</v>
      </c>
      <c r="Q79" s="50"/>
      <c r="R79" s="50"/>
      <c r="S79" s="50"/>
      <c r="T79" s="50"/>
      <c r="U79" s="50"/>
    </row>
    <row r="80" spans="1:21" ht="12.75" customHeight="1" x14ac:dyDescent="0.2">
      <c r="A80" s="5" t="s">
        <v>170</v>
      </c>
      <c r="B80" s="18"/>
      <c r="C80" s="18"/>
      <c r="D80" s="18"/>
      <c r="E80" s="18"/>
      <c r="F80" s="18"/>
      <c r="G80" s="17"/>
      <c r="H80" s="56">
        <v>6577</v>
      </c>
      <c r="I80" s="15"/>
      <c r="J80" s="15">
        <f t="shared" ref="J80:K83" si="33">SUM(E80,H80)</f>
        <v>6577</v>
      </c>
      <c r="K80" s="15">
        <f t="shared" si="33"/>
        <v>0</v>
      </c>
      <c r="L80" s="15">
        <f t="shared" ref="L80:L83" si="34">SUM(J80:K80)</f>
        <v>6577</v>
      </c>
      <c r="M80" s="5">
        <v>6577</v>
      </c>
      <c r="N80" s="5"/>
      <c r="O80" s="47">
        <f t="shared" si="13"/>
        <v>6577</v>
      </c>
      <c r="P80" s="65">
        <f t="shared" si="28"/>
        <v>100</v>
      </c>
      <c r="Q80" s="50"/>
      <c r="R80" s="50"/>
      <c r="S80" s="50"/>
      <c r="T80" s="50"/>
      <c r="U80" s="50"/>
    </row>
    <row r="81" spans="1:21" ht="12.75" customHeight="1" x14ac:dyDescent="0.2">
      <c r="A81" s="5" t="s">
        <v>153</v>
      </c>
      <c r="B81" s="18"/>
      <c r="C81" s="18"/>
      <c r="D81" s="18"/>
      <c r="E81" s="18"/>
      <c r="F81" s="18"/>
      <c r="G81" s="17"/>
      <c r="H81" s="56">
        <v>721</v>
      </c>
      <c r="I81" s="15"/>
      <c r="J81" s="15">
        <f t="shared" si="33"/>
        <v>721</v>
      </c>
      <c r="K81" s="15">
        <f t="shared" si="33"/>
        <v>0</v>
      </c>
      <c r="L81" s="15">
        <f t="shared" si="34"/>
        <v>721</v>
      </c>
      <c r="M81" s="5">
        <v>721</v>
      </c>
      <c r="N81" s="5"/>
      <c r="O81" s="47">
        <f t="shared" si="13"/>
        <v>721</v>
      </c>
      <c r="P81" s="65">
        <f t="shared" si="28"/>
        <v>100</v>
      </c>
      <c r="Q81" s="50"/>
      <c r="R81" s="50"/>
      <c r="S81" s="50"/>
      <c r="T81" s="50"/>
      <c r="U81" s="50"/>
    </row>
    <row r="82" spans="1:21" ht="12.75" customHeight="1" x14ac:dyDescent="0.2">
      <c r="A82" s="5" t="s">
        <v>154</v>
      </c>
      <c r="B82" s="18"/>
      <c r="C82" s="18"/>
      <c r="D82" s="18"/>
      <c r="E82" s="18"/>
      <c r="F82" s="18"/>
      <c r="G82" s="17"/>
      <c r="H82" s="56">
        <f>20000+72902</f>
        <v>92902</v>
      </c>
      <c r="I82" s="15"/>
      <c r="J82" s="15">
        <f t="shared" si="33"/>
        <v>92902</v>
      </c>
      <c r="K82" s="15">
        <f t="shared" si="33"/>
        <v>0</v>
      </c>
      <c r="L82" s="15">
        <f t="shared" si="34"/>
        <v>92902</v>
      </c>
      <c r="M82" s="5">
        <v>92902</v>
      </c>
      <c r="N82" s="5"/>
      <c r="O82" s="47">
        <f t="shared" si="13"/>
        <v>92902</v>
      </c>
      <c r="P82" s="65">
        <f t="shared" si="28"/>
        <v>100</v>
      </c>
      <c r="Q82" s="50"/>
      <c r="R82" s="50"/>
      <c r="S82" s="50"/>
      <c r="T82" s="50"/>
      <c r="U82" s="50"/>
    </row>
    <row r="83" spans="1:21" ht="12.75" customHeight="1" x14ac:dyDescent="0.2">
      <c r="A83" s="5" t="s">
        <v>155</v>
      </c>
      <c r="B83" s="18"/>
      <c r="C83" s="18"/>
      <c r="D83" s="18"/>
      <c r="E83" s="18"/>
      <c r="F83" s="18"/>
      <c r="G83" s="17"/>
      <c r="H83" s="56"/>
      <c r="I83" s="15"/>
      <c r="J83" s="15">
        <f t="shared" si="33"/>
        <v>0</v>
      </c>
      <c r="K83" s="15">
        <f t="shared" si="33"/>
        <v>0</v>
      </c>
      <c r="L83" s="15">
        <f t="shared" si="34"/>
        <v>0</v>
      </c>
      <c r="M83" s="5"/>
      <c r="N83" s="5"/>
      <c r="O83" s="47">
        <f t="shared" si="13"/>
        <v>0</v>
      </c>
      <c r="P83" s="65"/>
      <c r="Q83" s="50"/>
      <c r="R83" s="50"/>
      <c r="S83" s="50"/>
      <c r="T83" s="50"/>
      <c r="U83" s="50"/>
    </row>
    <row r="84" spans="1:21" x14ac:dyDescent="0.2">
      <c r="A84" s="39"/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5"/>
      <c r="N84" s="5"/>
      <c r="O84" s="47"/>
      <c r="P84" s="65"/>
      <c r="Q84" s="50"/>
      <c r="R84" s="50"/>
      <c r="S84" s="50"/>
      <c r="T84" s="50"/>
      <c r="U84" s="50"/>
    </row>
    <row r="85" spans="1:21" ht="12.75" customHeight="1" x14ac:dyDescent="0.2">
      <c r="A85" s="3" t="s">
        <v>131</v>
      </c>
      <c r="B85" s="26">
        <f>SUM(B86)</f>
        <v>0</v>
      </c>
      <c r="C85" s="26">
        <f t="shared" ref="C85:O85" si="35">SUM(C86)</f>
        <v>0</v>
      </c>
      <c r="D85" s="26">
        <f t="shared" si="35"/>
        <v>0</v>
      </c>
      <c r="E85" s="26">
        <f t="shared" si="35"/>
        <v>531</v>
      </c>
      <c r="F85" s="26">
        <f t="shared" si="35"/>
        <v>0</v>
      </c>
      <c r="G85" s="26">
        <f t="shared" si="35"/>
        <v>531</v>
      </c>
      <c r="H85" s="3">
        <f t="shared" si="35"/>
        <v>0</v>
      </c>
      <c r="I85" s="26">
        <f t="shared" si="35"/>
        <v>0</v>
      </c>
      <c r="J85" s="26">
        <f t="shared" si="35"/>
        <v>531</v>
      </c>
      <c r="K85" s="26">
        <f t="shared" si="35"/>
        <v>0</v>
      </c>
      <c r="L85" s="26">
        <f t="shared" si="35"/>
        <v>531</v>
      </c>
      <c r="M85" s="26">
        <f t="shared" si="35"/>
        <v>530</v>
      </c>
      <c r="N85" s="26">
        <f t="shared" si="35"/>
        <v>0</v>
      </c>
      <c r="O85" s="26">
        <f t="shared" si="35"/>
        <v>530</v>
      </c>
      <c r="P85" s="65">
        <f t="shared" si="28"/>
        <v>99.811676082862519</v>
      </c>
      <c r="Q85" s="50"/>
      <c r="R85" s="50"/>
      <c r="S85" s="50"/>
      <c r="T85" s="50"/>
      <c r="U85" s="50"/>
    </row>
    <row r="86" spans="1:21" ht="12.75" customHeight="1" x14ac:dyDescent="0.2">
      <c r="A86" s="5" t="s">
        <v>132</v>
      </c>
      <c r="B86" s="18"/>
      <c r="C86" s="18"/>
      <c r="D86" s="18"/>
      <c r="E86" s="18">
        <v>531</v>
      </c>
      <c r="F86" s="18"/>
      <c r="G86" s="17">
        <f>SUM(E86:F86)</f>
        <v>531</v>
      </c>
      <c r="H86" s="56"/>
      <c r="I86" s="15"/>
      <c r="J86" s="15">
        <f>SUM(E86,H86)</f>
        <v>531</v>
      </c>
      <c r="K86" s="15">
        <f>SUM(F86,I86)</f>
        <v>0</v>
      </c>
      <c r="L86" s="15">
        <f>SUM(J86:K86)</f>
        <v>531</v>
      </c>
      <c r="M86" s="5">
        <v>530</v>
      </c>
      <c r="N86" s="5"/>
      <c r="O86" s="47">
        <f t="shared" si="13"/>
        <v>530</v>
      </c>
      <c r="P86" s="65">
        <f t="shared" si="28"/>
        <v>99.811676082862519</v>
      </c>
      <c r="Q86" s="50"/>
      <c r="R86" s="50"/>
      <c r="S86" s="50"/>
      <c r="T86" s="50"/>
      <c r="U86" s="50"/>
    </row>
    <row r="87" spans="1:21" ht="12.75" customHeight="1" x14ac:dyDescent="0.2">
      <c r="A87" s="5"/>
      <c r="B87" s="18"/>
      <c r="C87" s="18"/>
      <c r="D87" s="18"/>
      <c r="E87" s="18"/>
      <c r="F87" s="18"/>
      <c r="G87" s="17"/>
      <c r="H87" s="56"/>
      <c r="I87" s="15"/>
      <c r="J87" s="15"/>
      <c r="K87" s="15"/>
      <c r="L87" s="15"/>
      <c r="M87" s="5"/>
      <c r="N87" s="5"/>
      <c r="O87" s="47"/>
      <c r="P87" s="65"/>
      <c r="Q87" s="50"/>
      <c r="R87" s="50"/>
      <c r="S87" s="50"/>
      <c r="T87" s="50"/>
      <c r="U87" s="50"/>
    </row>
    <row r="88" spans="1:21" ht="12.75" customHeight="1" x14ac:dyDescent="0.2">
      <c r="A88" s="3" t="s">
        <v>35</v>
      </c>
      <c r="B88" s="26">
        <f t="shared" ref="B88:O88" si="36">SUM(B89)</f>
        <v>0</v>
      </c>
      <c r="C88" s="26">
        <f t="shared" si="36"/>
        <v>1000</v>
      </c>
      <c r="D88" s="26">
        <f t="shared" si="36"/>
        <v>1000</v>
      </c>
      <c r="E88" s="26">
        <f t="shared" si="36"/>
        <v>0</v>
      </c>
      <c r="F88" s="26">
        <f t="shared" si="36"/>
        <v>1000</v>
      </c>
      <c r="G88" s="26">
        <f t="shared" si="36"/>
        <v>1000</v>
      </c>
      <c r="H88" s="3">
        <f t="shared" si="36"/>
        <v>0</v>
      </c>
      <c r="I88" s="26">
        <f t="shared" si="36"/>
        <v>0</v>
      </c>
      <c r="J88" s="26">
        <f t="shared" si="36"/>
        <v>0</v>
      </c>
      <c r="K88" s="26">
        <f t="shared" si="36"/>
        <v>1000</v>
      </c>
      <c r="L88" s="26">
        <f t="shared" si="36"/>
        <v>1000</v>
      </c>
      <c r="M88" s="26">
        <f t="shared" si="36"/>
        <v>0</v>
      </c>
      <c r="N88" s="26">
        <f t="shared" si="36"/>
        <v>0</v>
      </c>
      <c r="O88" s="26">
        <f t="shared" si="36"/>
        <v>0</v>
      </c>
      <c r="P88" s="65">
        <f t="shared" si="28"/>
        <v>0</v>
      </c>
      <c r="Q88" s="50"/>
      <c r="R88" s="50"/>
      <c r="S88" s="50"/>
      <c r="T88" s="50"/>
      <c r="U88" s="50"/>
    </row>
    <row r="89" spans="1:21" ht="12.75" customHeight="1" x14ac:dyDescent="0.2">
      <c r="A89" s="5" t="s">
        <v>33</v>
      </c>
      <c r="B89" s="18"/>
      <c r="C89" s="18">
        <v>1000</v>
      </c>
      <c r="D89" s="18">
        <f>SUM(B89:C89)</f>
        <v>1000</v>
      </c>
      <c r="E89" s="18"/>
      <c r="F89" s="5">
        <v>1000</v>
      </c>
      <c r="G89" s="17">
        <f>SUM(E89:F89)</f>
        <v>1000</v>
      </c>
      <c r="H89" s="56"/>
      <c r="I89" s="15"/>
      <c r="J89" s="15">
        <f>SUM(E89,H89)</f>
        <v>0</v>
      </c>
      <c r="K89" s="15">
        <f>SUM(F89,I89)</f>
        <v>1000</v>
      </c>
      <c r="L89" s="15">
        <f>SUM(J89:K89)</f>
        <v>1000</v>
      </c>
      <c r="M89" s="5"/>
      <c r="N89" s="5"/>
      <c r="O89" s="46">
        <f t="shared" si="13"/>
        <v>0</v>
      </c>
      <c r="P89" s="65">
        <f t="shared" si="28"/>
        <v>0</v>
      </c>
      <c r="Q89" s="50"/>
      <c r="R89" s="50"/>
      <c r="S89" s="50"/>
      <c r="T89" s="50"/>
      <c r="U89" s="50"/>
    </row>
    <row r="90" spans="1:21" ht="12.75" customHeight="1" x14ac:dyDescent="0.2">
      <c r="A90" s="5"/>
      <c r="B90" s="18"/>
      <c r="C90" s="18"/>
      <c r="D90" s="18"/>
      <c r="E90" s="18"/>
      <c r="F90" s="18"/>
      <c r="G90" s="17"/>
      <c r="H90" s="5"/>
      <c r="I90" s="5"/>
      <c r="J90" s="5"/>
      <c r="K90" s="5"/>
      <c r="L90" s="5"/>
      <c r="M90" s="5"/>
      <c r="N90" s="5"/>
      <c r="O90" s="46"/>
      <c r="P90" s="65"/>
      <c r="Q90" s="50"/>
      <c r="R90" s="50"/>
      <c r="S90" s="50"/>
      <c r="T90" s="50"/>
      <c r="U90" s="50"/>
    </row>
    <row r="91" spans="1:21" ht="12.75" customHeight="1" x14ac:dyDescent="0.2">
      <c r="A91" s="3" t="s">
        <v>45</v>
      </c>
      <c r="B91" s="26">
        <f t="shared" ref="B91:N91" si="37">SUM(B92:B92)</f>
        <v>5500</v>
      </c>
      <c r="C91" s="26">
        <f t="shared" si="37"/>
        <v>0</v>
      </c>
      <c r="D91" s="26">
        <f t="shared" si="37"/>
        <v>5500</v>
      </c>
      <c r="E91" s="26">
        <f t="shared" si="37"/>
        <v>5500</v>
      </c>
      <c r="F91" s="26">
        <f t="shared" si="37"/>
        <v>0</v>
      </c>
      <c r="G91" s="26">
        <f t="shared" si="37"/>
        <v>5500</v>
      </c>
      <c r="H91" s="3">
        <f t="shared" si="37"/>
        <v>0</v>
      </c>
      <c r="I91" s="26">
        <f t="shared" si="37"/>
        <v>0</v>
      </c>
      <c r="J91" s="26">
        <f t="shared" si="37"/>
        <v>5500</v>
      </c>
      <c r="K91" s="26">
        <f t="shared" si="37"/>
        <v>0</v>
      </c>
      <c r="L91" s="26">
        <f t="shared" si="37"/>
        <v>5500</v>
      </c>
      <c r="M91" s="26">
        <f t="shared" si="37"/>
        <v>0</v>
      </c>
      <c r="N91" s="26">
        <f t="shared" si="37"/>
        <v>0</v>
      </c>
      <c r="O91" s="26">
        <f>SUM(O92:O92)</f>
        <v>0</v>
      </c>
      <c r="P91" s="65">
        <f t="shared" si="28"/>
        <v>0</v>
      </c>
      <c r="Q91" s="50"/>
      <c r="R91" s="50"/>
      <c r="S91" s="50"/>
      <c r="T91" s="50"/>
      <c r="U91" s="50"/>
    </row>
    <row r="92" spans="1:21" ht="12.75" customHeight="1" x14ac:dyDescent="0.2">
      <c r="A92" s="5" t="s">
        <v>52</v>
      </c>
      <c r="B92" s="18">
        <v>5500</v>
      </c>
      <c r="C92" s="18"/>
      <c r="D92" s="18">
        <f>SUM(B92:C92)</f>
        <v>5500</v>
      </c>
      <c r="E92" s="18">
        <v>5500</v>
      </c>
      <c r="F92" s="18"/>
      <c r="G92" s="17">
        <f>SUM(E92:F92)</f>
        <v>5500</v>
      </c>
      <c r="H92" s="56"/>
      <c r="I92" s="15"/>
      <c r="J92" s="15">
        <f>SUM(E92,H92)</f>
        <v>5500</v>
      </c>
      <c r="K92" s="15">
        <f>SUM(F92,I92)</f>
        <v>0</v>
      </c>
      <c r="L92" s="15">
        <f>SUM(J92:K92)</f>
        <v>5500</v>
      </c>
      <c r="M92" s="5"/>
      <c r="N92" s="5"/>
      <c r="O92" s="46">
        <f t="shared" si="13"/>
        <v>0</v>
      </c>
      <c r="P92" s="65">
        <f t="shared" si="28"/>
        <v>0</v>
      </c>
      <c r="Q92" s="50"/>
      <c r="R92" s="50"/>
      <c r="S92" s="50"/>
      <c r="T92" s="50"/>
      <c r="U92" s="50"/>
    </row>
    <row r="93" spans="1:21" ht="12.75" customHeight="1" x14ac:dyDescent="0.2">
      <c r="A93" s="5"/>
      <c r="B93" s="18"/>
      <c r="C93" s="18"/>
      <c r="D93" s="18"/>
      <c r="E93" s="18"/>
      <c r="F93" s="18"/>
      <c r="G93" s="17"/>
      <c r="H93" s="56"/>
      <c r="I93" s="15"/>
      <c r="J93" s="15"/>
      <c r="K93" s="15"/>
      <c r="L93" s="15"/>
      <c r="M93" s="5"/>
      <c r="N93" s="5"/>
      <c r="O93" s="46"/>
      <c r="P93" s="65"/>
      <c r="Q93" s="50"/>
      <c r="R93" s="50"/>
      <c r="S93" s="50"/>
      <c r="T93" s="50"/>
      <c r="U93" s="50"/>
    </row>
    <row r="94" spans="1:21" ht="12.75" customHeight="1" x14ac:dyDescent="0.2">
      <c r="A94" s="3" t="s">
        <v>171</v>
      </c>
      <c r="B94" s="26">
        <f t="shared" ref="B94:L94" si="38">SUM(B95:B96)</f>
        <v>0</v>
      </c>
      <c r="C94" s="26">
        <f t="shared" si="38"/>
        <v>0</v>
      </c>
      <c r="D94" s="26">
        <f t="shared" si="38"/>
        <v>0</v>
      </c>
      <c r="E94" s="26">
        <f t="shared" si="38"/>
        <v>0</v>
      </c>
      <c r="F94" s="26">
        <f t="shared" si="38"/>
        <v>0</v>
      </c>
      <c r="G94" s="26">
        <f t="shared" si="38"/>
        <v>0</v>
      </c>
      <c r="H94" s="3">
        <f t="shared" si="38"/>
        <v>2724</v>
      </c>
      <c r="I94" s="26">
        <f t="shared" si="38"/>
        <v>41000</v>
      </c>
      <c r="J94" s="26">
        <f t="shared" si="38"/>
        <v>2724</v>
      </c>
      <c r="K94" s="26">
        <f t="shared" si="38"/>
        <v>41000</v>
      </c>
      <c r="L94" s="26">
        <f t="shared" si="38"/>
        <v>43724</v>
      </c>
      <c r="M94" s="26">
        <f>SUM(M95:M96)</f>
        <v>2724</v>
      </c>
      <c r="N94" s="26">
        <f t="shared" ref="N94:O94" si="39">SUM(N95:N96)</f>
        <v>41000</v>
      </c>
      <c r="O94" s="26">
        <f t="shared" si="39"/>
        <v>43724</v>
      </c>
      <c r="P94" s="65">
        <f t="shared" si="28"/>
        <v>100</v>
      </c>
      <c r="Q94" s="50"/>
      <c r="R94" s="50"/>
      <c r="S94" s="50"/>
      <c r="T94" s="50"/>
      <c r="U94" s="50"/>
    </row>
    <row r="95" spans="1:21" ht="12.75" customHeight="1" x14ac:dyDescent="0.2">
      <c r="A95" s="5" t="s">
        <v>172</v>
      </c>
      <c r="B95" s="18"/>
      <c r="C95" s="18"/>
      <c r="D95" s="18"/>
      <c r="E95" s="18"/>
      <c r="F95" s="18"/>
      <c r="G95" s="17"/>
      <c r="H95" s="56">
        <v>2724</v>
      </c>
      <c r="I95" s="15"/>
      <c r="J95" s="15">
        <f>SUM(E95,H95)</f>
        <v>2724</v>
      </c>
      <c r="K95" s="15"/>
      <c r="L95" s="15">
        <f>SUM(J95:K95)</f>
        <v>2724</v>
      </c>
      <c r="M95" s="5">
        <v>2724</v>
      </c>
      <c r="N95" s="5"/>
      <c r="O95" s="46">
        <f t="shared" ref="O95:O158" si="40">SUM(M95:N95)</f>
        <v>2724</v>
      </c>
      <c r="P95" s="65">
        <f t="shared" si="28"/>
        <v>100</v>
      </c>
      <c r="Q95" s="50"/>
      <c r="R95" s="50"/>
      <c r="S95" s="50"/>
      <c r="T95" s="50"/>
      <c r="U95" s="50"/>
    </row>
    <row r="96" spans="1:21" ht="12.75" customHeight="1" x14ac:dyDescent="0.2">
      <c r="A96" s="5" t="s">
        <v>178</v>
      </c>
      <c r="B96" s="18"/>
      <c r="C96" s="18"/>
      <c r="D96" s="18"/>
      <c r="E96" s="18"/>
      <c r="F96" s="18"/>
      <c r="G96" s="17"/>
      <c r="H96" s="56"/>
      <c r="I96" s="56">
        <v>41000</v>
      </c>
      <c r="J96" s="15">
        <f t="shared" si="7"/>
        <v>0</v>
      </c>
      <c r="K96" s="15">
        <f t="shared" si="7"/>
        <v>41000</v>
      </c>
      <c r="L96" s="15">
        <f t="shared" si="6"/>
        <v>41000</v>
      </c>
      <c r="M96" s="5"/>
      <c r="N96" s="5">
        <v>41000</v>
      </c>
      <c r="O96" s="46">
        <f t="shared" si="40"/>
        <v>41000</v>
      </c>
      <c r="P96" s="65">
        <f t="shared" si="28"/>
        <v>100</v>
      </c>
      <c r="Q96" s="50"/>
      <c r="R96" s="50"/>
      <c r="S96" s="50"/>
      <c r="T96" s="50"/>
      <c r="U96" s="50"/>
    </row>
    <row r="97" spans="1:21" ht="12.75" customHeight="1" x14ac:dyDescent="0.2">
      <c r="A97" s="28"/>
      <c r="B97" s="17"/>
      <c r="C97" s="17"/>
      <c r="D97" s="18"/>
      <c r="E97" s="17"/>
      <c r="F97" s="17"/>
      <c r="G97" s="17"/>
      <c r="H97" s="56"/>
      <c r="I97" s="15"/>
      <c r="J97" s="15"/>
      <c r="K97" s="15"/>
      <c r="L97" s="15"/>
      <c r="M97" s="5"/>
      <c r="N97" s="5"/>
      <c r="O97" s="46"/>
      <c r="P97" s="65"/>
      <c r="Q97" s="50"/>
      <c r="R97" s="50"/>
      <c r="S97" s="50"/>
      <c r="T97" s="50"/>
      <c r="U97" s="50"/>
    </row>
    <row r="98" spans="1:21" ht="12.75" customHeight="1" x14ac:dyDescent="0.2">
      <c r="A98" s="3" t="s">
        <v>39</v>
      </c>
      <c r="B98" s="34">
        <f>SUM(B99:B100)</f>
        <v>0</v>
      </c>
      <c r="C98" s="34">
        <f t="shared" ref="C98:O98" si="41">SUM(C99:C100)</f>
        <v>6350</v>
      </c>
      <c r="D98" s="34">
        <f t="shared" si="41"/>
        <v>6350</v>
      </c>
      <c r="E98" s="34">
        <f t="shared" si="41"/>
        <v>0</v>
      </c>
      <c r="F98" s="34">
        <f t="shared" si="41"/>
        <v>6650</v>
      </c>
      <c r="G98" s="34">
        <f t="shared" si="41"/>
        <v>6650</v>
      </c>
      <c r="H98" s="57">
        <f t="shared" si="41"/>
        <v>0</v>
      </c>
      <c r="I98" s="34">
        <f t="shared" si="41"/>
        <v>0</v>
      </c>
      <c r="J98" s="34">
        <f t="shared" si="41"/>
        <v>0</v>
      </c>
      <c r="K98" s="34">
        <f t="shared" si="41"/>
        <v>6650</v>
      </c>
      <c r="L98" s="34">
        <f t="shared" si="41"/>
        <v>6650</v>
      </c>
      <c r="M98" s="34">
        <f t="shared" si="41"/>
        <v>0</v>
      </c>
      <c r="N98" s="34">
        <f t="shared" si="41"/>
        <v>353</v>
      </c>
      <c r="O98" s="34">
        <f t="shared" si="41"/>
        <v>353</v>
      </c>
      <c r="P98" s="65">
        <f t="shared" si="28"/>
        <v>5.3082706766917296</v>
      </c>
      <c r="Q98" s="50"/>
      <c r="R98" s="50"/>
      <c r="S98" s="50"/>
      <c r="T98" s="50"/>
      <c r="U98" s="50"/>
    </row>
    <row r="99" spans="1:21" ht="12.75" customHeight="1" x14ac:dyDescent="0.2">
      <c r="A99" s="5" t="s">
        <v>90</v>
      </c>
      <c r="B99" s="17"/>
      <c r="C99" s="17">
        <v>6350</v>
      </c>
      <c r="D99" s="18">
        <f>SUM(B99:C99)</f>
        <v>6350</v>
      </c>
      <c r="E99" s="17"/>
      <c r="F99" s="56">
        <v>6350</v>
      </c>
      <c r="G99" s="17">
        <f>SUM(E99:F99)</f>
        <v>6350</v>
      </c>
      <c r="H99" s="56"/>
      <c r="I99" s="15"/>
      <c r="J99" s="15">
        <f t="shared" si="7"/>
        <v>0</v>
      </c>
      <c r="K99" s="15">
        <f t="shared" si="7"/>
        <v>6350</v>
      </c>
      <c r="L99" s="15">
        <f t="shared" si="6"/>
        <v>6350</v>
      </c>
      <c r="M99" s="5"/>
      <c r="N99" s="5">
        <v>53</v>
      </c>
      <c r="O99" s="46">
        <f t="shared" si="40"/>
        <v>53</v>
      </c>
      <c r="P99" s="65">
        <f t="shared" si="28"/>
        <v>0.83464566929133854</v>
      </c>
      <c r="Q99" s="50"/>
      <c r="R99" s="50"/>
      <c r="S99" s="50"/>
      <c r="T99" s="50"/>
      <c r="U99" s="50"/>
    </row>
    <row r="100" spans="1:21" ht="12.75" customHeight="1" x14ac:dyDescent="0.2">
      <c r="A100" s="5" t="s">
        <v>146</v>
      </c>
      <c r="B100" s="17"/>
      <c r="C100" s="17"/>
      <c r="D100" s="18"/>
      <c r="E100" s="17"/>
      <c r="F100" s="56">
        <v>300</v>
      </c>
      <c r="G100" s="17">
        <f>SUM(E100:F100)</f>
        <v>300</v>
      </c>
      <c r="H100" s="56"/>
      <c r="I100" s="56"/>
      <c r="J100" s="15">
        <f t="shared" si="7"/>
        <v>0</v>
      </c>
      <c r="K100" s="15">
        <f t="shared" si="7"/>
        <v>300</v>
      </c>
      <c r="L100" s="15">
        <f t="shared" si="6"/>
        <v>300</v>
      </c>
      <c r="M100" s="5"/>
      <c r="N100" s="5">
        <v>300</v>
      </c>
      <c r="O100" s="46">
        <f t="shared" si="40"/>
        <v>300</v>
      </c>
      <c r="P100" s="65">
        <f t="shared" si="28"/>
        <v>100</v>
      </c>
      <c r="Q100" s="50"/>
      <c r="R100" s="50"/>
      <c r="S100" s="50"/>
      <c r="T100" s="50"/>
      <c r="U100" s="50"/>
    </row>
    <row r="101" spans="1:21" ht="12.75" customHeight="1" x14ac:dyDescent="0.2">
      <c r="A101" s="5"/>
      <c r="B101" s="17"/>
      <c r="C101" s="17"/>
      <c r="D101" s="18"/>
      <c r="E101" s="17"/>
      <c r="F101" s="17"/>
      <c r="G101" s="17">
        <f>SUM(E101:F101)</f>
        <v>0</v>
      </c>
      <c r="H101" s="56"/>
      <c r="I101" s="15"/>
      <c r="J101" s="15"/>
      <c r="K101" s="15"/>
      <c r="L101" s="15"/>
      <c r="M101" s="5"/>
      <c r="N101" s="5"/>
      <c r="O101" s="47"/>
      <c r="P101" s="65"/>
      <c r="Q101" s="50"/>
      <c r="R101" s="50"/>
      <c r="S101" s="50"/>
      <c r="T101" s="50"/>
      <c r="U101" s="50"/>
    </row>
    <row r="102" spans="1:21" ht="12.75" customHeight="1" x14ac:dyDescent="0.2">
      <c r="A102" s="2" t="s">
        <v>91</v>
      </c>
      <c r="B102" s="34">
        <f>SUM(B103:B104)</f>
        <v>1905</v>
      </c>
      <c r="C102" s="34">
        <f t="shared" ref="C102:O102" si="42">SUM(C103:C104)</f>
        <v>0</v>
      </c>
      <c r="D102" s="34">
        <f t="shared" si="42"/>
        <v>1905</v>
      </c>
      <c r="E102" s="34">
        <f t="shared" si="42"/>
        <v>1905</v>
      </c>
      <c r="F102" s="34">
        <f t="shared" si="42"/>
        <v>0</v>
      </c>
      <c r="G102" s="34">
        <f t="shared" si="42"/>
        <v>1905</v>
      </c>
      <c r="H102" s="57">
        <f t="shared" si="42"/>
        <v>0</v>
      </c>
      <c r="I102" s="34">
        <f t="shared" si="42"/>
        <v>2850</v>
      </c>
      <c r="J102" s="34">
        <f t="shared" si="42"/>
        <v>1905</v>
      </c>
      <c r="K102" s="34">
        <f t="shared" si="42"/>
        <v>2850</v>
      </c>
      <c r="L102" s="34">
        <f t="shared" si="42"/>
        <v>4755</v>
      </c>
      <c r="M102" s="34">
        <f t="shared" si="42"/>
        <v>0</v>
      </c>
      <c r="N102" s="34">
        <f t="shared" si="42"/>
        <v>2850</v>
      </c>
      <c r="O102" s="34">
        <f t="shared" si="42"/>
        <v>2850</v>
      </c>
      <c r="P102" s="65">
        <f t="shared" si="28"/>
        <v>59.936908517350162</v>
      </c>
      <c r="Q102" s="50"/>
      <c r="R102" s="50"/>
      <c r="S102" s="50"/>
      <c r="T102" s="50"/>
      <c r="U102" s="50"/>
    </row>
    <row r="103" spans="1:21" ht="12.75" customHeight="1" x14ac:dyDescent="0.2">
      <c r="A103" s="4" t="s">
        <v>92</v>
      </c>
      <c r="B103" s="17">
        <v>1905</v>
      </c>
      <c r="C103" s="17"/>
      <c r="D103" s="18">
        <f>SUM(B103:C103)</f>
        <v>1905</v>
      </c>
      <c r="E103" s="17">
        <v>1905</v>
      </c>
      <c r="F103" s="17"/>
      <c r="G103" s="18">
        <f t="shared" ref="G103:G113" si="43">SUM(E103:F103)</f>
        <v>1905</v>
      </c>
      <c r="H103" s="5">
        <f t="shared" ref="H103:I103" si="44">SUM(H108:H113)</f>
        <v>0</v>
      </c>
      <c r="I103" s="5">
        <f t="shared" si="44"/>
        <v>0</v>
      </c>
      <c r="J103" s="5">
        <f>SUM(E103,H103)</f>
        <v>1905</v>
      </c>
      <c r="K103" s="5">
        <f>SUM(F103,I103)</f>
        <v>0</v>
      </c>
      <c r="L103" s="5">
        <f>SUM(J103:K103)</f>
        <v>1905</v>
      </c>
      <c r="M103" s="5"/>
      <c r="N103" s="5"/>
      <c r="O103" s="47">
        <f t="shared" si="40"/>
        <v>0</v>
      </c>
      <c r="P103" s="65">
        <f t="shared" si="28"/>
        <v>0</v>
      </c>
      <c r="Q103" s="50"/>
      <c r="R103" s="50"/>
      <c r="S103" s="50"/>
      <c r="T103" s="50"/>
      <c r="U103" s="50"/>
    </row>
    <row r="104" spans="1:21" ht="12.75" customHeight="1" x14ac:dyDescent="0.2">
      <c r="A104" s="4" t="s">
        <v>174</v>
      </c>
      <c r="B104" s="17"/>
      <c r="C104" s="17"/>
      <c r="D104" s="18"/>
      <c r="E104" s="17"/>
      <c r="F104" s="17"/>
      <c r="G104" s="18"/>
      <c r="H104" s="5"/>
      <c r="I104" s="5">
        <v>2850</v>
      </c>
      <c r="J104" s="5">
        <f t="shared" ref="J104:K105" si="45">SUM(E104,H104)</f>
        <v>0</v>
      </c>
      <c r="K104" s="5">
        <f t="shared" si="45"/>
        <v>2850</v>
      </c>
      <c r="L104" s="5">
        <f t="shared" ref="L104:L105" si="46">SUM(J104:K104)</f>
        <v>2850</v>
      </c>
      <c r="M104" s="5"/>
      <c r="N104" s="5">
        <v>2850</v>
      </c>
      <c r="O104" s="47">
        <f t="shared" si="40"/>
        <v>2850</v>
      </c>
      <c r="P104" s="65">
        <f t="shared" si="28"/>
        <v>100</v>
      </c>
      <c r="Q104" s="50"/>
      <c r="R104" s="50"/>
      <c r="S104" s="50"/>
      <c r="T104" s="50"/>
      <c r="U104" s="50"/>
    </row>
    <row r="105" spans="1:21" ht="12.75" customHeight="1" x14ac:dyDescent="0.2">
      <c r="A105" s="4"/>
      <c r="B105" s="17"/>
      <c r="C105" s="17"/>
      <c r="D105" s="18"/>
      <c r="E105" s="17"/>
      <c r="F105" s="17"/>
      <c r="G105" s="18"/>
      <c r="H105" s="5"/>
      <c r="I105" s="5"/>
      <c r="J105" s="5">
        <f t="shared" si="45"/>
        <v>0</v>
      </c>
      <c r="K105" s="5">
        <f t="shared" si="45"/>
        <v>0</v>
      </c>
      <c r="L105" s="5">
        <f t="shared" si="46"/>
        <v>0</v>
      </c>
      <c r="M105" s="5"/>
      <c r="N105" s="5"/>
      <c r="O105" s="47"/>
      <c r="P105" s="65"/>
      <c r="Q105" s="50"/>
      <c r="R105" s="50"/>
      <c r="S105" s="50"/>
      <c r="T105" s="50"/>
      <c r="U105" s="50"/>
    </row>
    <row r="106" spans="1:21" ht="12.75" customHeight="1" x14ac:dyDescent="0.2">
      <c r="A106" s="2" t="s">
        <v>111</v>
      </c>
      <c r="B106" s="34">
        <f>B107</f>
        <v>0</v>
      </c>
      <c r="C106" s="34">
        <f t="shared" ref="C106:O106" si="47">C107</f>
        <v>0</v>
      </c>
      <c r="D106" s="34">
        <f t="shared" si="47"/>
        <v>0</v>
      </c>
      <c r="E106" s="34">
        <f t="shared" si="47"/>
        <v>3557</v>
      </c>
      <c r="F106" s="34">
        <f t="shared" si="47"/>
        <v>0</v>
      </c>
      <c r="G106" s="34">
        <f t="shared" si="47"/>
        <v>3557</v>
      </c>
      <c r="H106" s="34">
        <f t="shared" si="47"/>
        <v>0</v>
      </c>
      <c r="I106" s="34">
        <f t="shared" si="47"/>
        <v>0</v>
      </c>
      <c r="J106" s="34">
        <f t="shared" si="47"/>
        <v>3557</v>
      </c>
      <c r="K106" s="34">
        <f t="shared" si="47"/>
        <v>0</v>
      </c>
      <c r="L106" s="34">
        <f t="shared" si="47"/>
        <v>3557</v>
      </c>
      <c r="M106" s="34">
        <f t="shared" si="47"/>
        <v>3556</v>
      </c>
      <c r="N106" s="34">
        <f t="shared" si="47"/>
        <v>0</v>
      </c>
      <c r="O106" s="34">
        <f t="shared" si="47"/>
        <v>3556</v>
      </c>
      <c r="P106" s="65">
        <f t="shared" si="28"/>
        <v>99.971886421141406</v>
      </c>
      <c r="Q106" s="50"/>
      <c r="R106" s="50"/>
      <c r="S106" s="50"/>
      <c r="T106" s="50"/>
      <c r="U106" s="50"/>
    </row>
    <row r="107" spans="1:21" ht="12.75" customHeight="1" x14ac:dyDescent="0.2">
      <c r="A107" s="4" t="s">
        <v>112</v>
      </c>
      <c r="B107" s="17"/>
      <c r="C107" s="17"/>
      <c r="D107" s="18"/>
      <c r="E107" s="17">
        <v>3557</v>
      </c>
      <c r="F107" s="17"/>
      <c r="G107" s="18">
        <f>SUM(E107:F107)</f>
        <v>3557</v>
      </c>
      <c r="H107" s="18"/>
      <c r="I107" s="5"/>
      <c r="J107" s="5">
        <f>SUM(E107,H107)</f>
        <v>3557</v>
      </c>
      <c r="K107" s="5">
        <f>SUM(F107,I107)</f>
        <v>0</v>
      </c>
      <c r="L107" s="5">
        <f>SUM(J107:K107)</f>
        <v>3557</v>
      </c>
      <c r="M107" s="5">
        <v>3556</v>
      </c>
      <c r="N107" s="5"/>
      <c r="O107" s="47">
        <f t="shared" si="40"/>
        <v>3556</v>
      </c>
      <c r="P107" s="65">
        <f t="shared" si="28"/>
        <v>99.971886421141406</v>
      </c>
      <c r="Q107" s="50"/>
      <c r="R107" s="50"/>
      <c r="S107" s="50"/>
      <c r="T107" s="50"/>
      <c r="U107" s="50"/>
    </row>
    <row r="108" spans="1:21" ht="12.75" customHeight="1" x14ac:dyDescent="0.2">
      <c r="A108" s="18"/>
      <c r="B108" s="17"/>
      <c r="C108" s="17"/>
      <c r="D108" s="18"/>
      <c r="E108" s="17"/>
      <c r="F108" s="17"/>
      <c r="G108" s="18"/>
      <c r="H108" s="17"/>
      <c r="I108" s="15"/>
      <c r="J108" s="15"/>
      <c r="K108" s="15"/>
      <c r="L108" s="15"/>
      <c r="M108" s="5"/>
      <c r="N108" s="5"/>
      <c r="O108" s="47"/>
      <c r="P108" s="65"/>
      <c r="Q108" s="50"/>
      <c r="R108" s="50"/>
      <c r="S108" s="50"/>
      <c r="T108" s="50"/>
      <c r="U108" s="50"/>
    </row>
    <row r="109" spans="1:21" ht="12.75" customHeight="1" x14ac:dyDescent="0.2">
      <c r="A109" s="2" t="s">
        <v>12</v>
      </c>
      <c r="B109" s="26">
        <f>SUM(B110:B113)</f>
        <v>7200</v>
      </c>
      <c r="C109" s="26">
        <f>SUM(C110:C113)</f>
        <v>0</v>
      </c>
      <c r="D109" s="26">
        <f>SUM(D110:D113)</f>
        <v>7200</v>
      </c>
      <c r="E109" s="26">
        <f>SUM(E110:E113)</f>
        <v>7200</v>
      </c>
      <c r="F109" s="26">
        <f t="shared" ref="F109:O109" si="48">SUM(F110:F113)</f>
        <v>0</v>
      </c>
      <c r="G109" s="26">
        <f t="shared" si="48"/>
        <v>7200</v>
      </c>
      <c r="H109" s="26">
        <f t="shared" si="48"/>
        <v>0</v>
      </c>
      <c r="I109" s="26">
        <f t="shared" si="48"/>
        <v>0</v>
      </c>
      <c r="J109" s="26">
        <f t="shared" si="48"/>
        <v>7200</v>
      </c>
      <c r="K109" s="26">
        <f t="shared" si="48"/>
        <v>0</v>
      </c>
      <c r="L109" s="26">
        <f t="shared" si="48"/>
        <v>7200</v>
      </c>
      <c r="M109" s="26">
        <f t="shared" si="48"/>
        <v>0</v>
      </c>
      <c r="N109" s="26">
        <f t="shared" si="48"/>
        <v>0</v>
      </c>
      <c r="O109" s="26">
        <f t="shared" si="48"/>
        <v>0</v>
      </c>
      <c r="P109" s="65">
        <f t="shared" si="28"/>
        <v>0</v>
      </c>
      <c r="Q109" s="50"/>
      <c r="R109" s="50"/>
      <c r="S109" s="50"/>
      <c r="T109" s="50"/>
      <c r="U109" s="50"/>
    </row>
    <row r="110" spans="1:21" ht="12.75" customHeight="1" x14ac:dyDescent="0.2">
      <c r="A110" s="4" t="s">
        <v>53</v>
      </c>
      <c r="B110" s="17">
        <v>1500</v>
      </c>
      <c r="C110" s="17"/>
      <c r="D110" s="18">
        <f t="shared" ref="D110:D113" si="49">SUM(B110:C110)</f>
        <v>1500</v>
      </c>
      <c r="E110" s="17">
        <v>1500</v>
      </c>
      <c r="F110" s="17"/>
      <c r="G110" s="18">
        <f t="shared" si="43"/>
        <v>1500</v>
      </c>
      <c r="H110" s="18"/>
      <c r="I110" s="5"/>
      <c r="J110" s="15">
        <f t="shared" si="7"/>
        <v>1500</v>
      </c>
      <c r="K110" s="15">
        <f t="shared" si="7"/>
        <v>0</v>
      </c>
      <c r="L110" s="15">
        <f t="shared" si="6"/>
        <v>1500</v>
      </c>
      <c r="M110" s="5"/>
      <c r="N110" s="5"/>
      <c r="O110" s="46">
        <f t="shared" si="40"/>
        <v>0</v>
      </c>
      <c r="P110" s="65">
        <f t="shared" si="28"/>
        <v>0</v>
      </c>
      <c r="Q110" s="50"/>
      <c r="R110" s="50"/>
      <c r="S110" s="50"/>
      <c r="T110" s="50"/>
      <c r="U110" s="50"/>
    </row>
    <row r="111" spans="1:21" ht="12.75" customHeight="1" x14ac:dyDescent="0.2">
      <c r="A111" s="4" t="s">
        <v>54</v>
      </c>
      <c r="B111" s="17">
        <v>1900</v>
      </c>
      <c r="C111" s="17"/>
      <c r="D111" s="18">
        <f t="shared" si="49"/>
        <v>1900</v>
      </c>
      <c r="E111" s="17">
        <v>1900</v>
      </c>
      <c r="F111" s="17"/>
      <c r="G111" s="18">
        <f t="shared" si="43"/>
        <v>1900</v>
      </c>
      <c r="H111" s="5"/>
      <c r="I111" s="5"/>
      <c r="J111" s="15">
        <f t="shared" si="7"/>
        <v>1900</v>
      </c>
      <c r="K111" s="15">
        <f t="shared" si="7"/>
        <v>0</v>
      </c>
      <c r="L111" s="15">
        <f t="shared" si="6"/>
        <v>1900</v>
      </c>
      <c r="M111" s="5"/>
      <c r="N111" s="5"/>
      <c r="O111" s="46">
        <f t="shared" si="40"/>
        <v>0</v>
      </c>
      <c r="P111" s="65">
        <f t="shared" si="28"/>
        <v>0</v>
      </c>
      <c r="Q111" s="50"/>
      <c r="R111" s="50"/>
      <c r="S111" s="50"/>
      <c r="T111" s="50"/>
      <c r="U111" s="50"/>
    </row>
    <row r="112" spans="1:21" ht="12.75" customHeight="1" x14ac:dyDescent="0.2">
      <c r="A112" s="4" t="s">
        <v>55</v>
      </c>
      <c r="B112" s="17">
        <v>1900</v>
      </c>
      <c r="C112" s="17"/>
      <c r="D112" s="18">
        <f t="shared" si="49"/>
        <v>1900</v>
      </c>
      <c r="E112" s="17">
        <v>1900</v>
      </c>
      <c r="F112" s="17"/>
      <c r="G112" s="18">
        <f t="shared" si="43"/>
        <v>1900</v>
      </c>
      <c r="H112" s="17"/>
      <c r="I112" s="15"/>
      <c r="J112" s="15">
        <f t="shared" si="7"/>
        <v>1900</v>
      </c>
      <c r="K112" s="15">
        <f t="shared" si="7"/>
        <v>0</v>
      </c>
      <c r="L112" s="15">
        <f t="shared" si="6"/>
        <v>1900</v>
      </c>
      <c r="M112" s="5"/>
      <c r="N112" s="5"/>
      <c r="O112" s="46">
        <f t="shared" si="40"/>
        <v>0</v>
      </c>
      <c r="P112" s="65">
        <f t="shared" si="28"/>
        <v>0</v>
      </c>
      <c r="Q112" s="50"/>
      <c r="R112" s="50"/>
      <c r="S112" s="50"/>
      <c r="T112" s="50"/>
      <c r="U112" s="50"/>
    </row>
    <row r="113" spans="1:21" ht="12.75" customHeight="1" x14ac:dyDescent="0.2">
      <c r="A113" s="4" t="s">
        <v>93</v>
      </c>
      <c r="B113" s="17">
        <v>1900</v>
      </c>
      <c r="C113" s="17"/>
      <c r="D113" s="18">
        <f t="shared" si="49"/>
        <v>1900</v>
      </c>
      <c r="E113" s="17">
        <v>1900</v>
      </c>
      <c r="F113" s="17"/>
      <c r="G113" s="18">
        <f t="shared" si="43"/>
        <v>1900</v>
      </c>
      <c r="H113" s="18"/>
      <c r="I113" s="5"/>
      <c r="J113" s="15">
        <f t="shared" si="7"/>
        <v>1900</v>
      </c>
      <c r="K113" s="15">
        <f t="shared" si="7"/>
        <v>0</v>
      </c>
      <c r="L113" s="15">
        <f t="shared" si="6"/>
        <v>1900</v>
      </c>
      <c r="M113" s="5"/>
      <c r="N113" s="5"/>
      <c r="O113" s="46">
        <f t="shared" si="40"/>
        <v>0</v>
      </c>
      <c r="P113" s="65">
        <f t="shared" si="28"/>
        <v>0</v>
      </c>
      <c r="Q113" s="50"/>
      <c r="R113" s="50"/>
      <c r="S113" s="50"/>
      <c r="T113" s="50"/>
      <c r="U113" s="50"/>
    </row>
    <row r="114" spans="1:21" ht="12.75" customHeight="1" x14ac:dyDescent="0.2">
      <c r="A114" s="4"/>
      <c r="B114" s="5"/>
      <c r="C114" s="5"/>
      <c r="D114" s="5"/>
      <c r="E114" s="5"/>
      <c r="F114" s="5"/>
      <c r="G114" s="18"/>
      <c r="H114" s="5"/>
      <c r="I114" s="5"/>
      <c r="J114" s="15"/>
      <c r="K114" s="15"/>
      <c r="L114" s="15"/>
      <c r="M114" s="42"/>
      <c r="N114" s="42"/>
      <c r="O114" s="46"/>
      <c r="P114" s="65"/>
      <c r="Q114" s="50"/>
      <c r="R114" s="50"/>
      <c r="S114" s="50"/>
      <c r="T114" s="50"/>
      <c r="U114" s="50"/>
    </row>
    <row r="115" spans="1:21" x14ac:dyDescent="0.2">
      <c r="A115" s="32"/>
      <c r="B115" s="25"/>
      <c r="C115" s="25"/>
      <c r="D115" s="25"/>
      <c r="E115" s="25"/>
      <c r="F115" s="25"/>
      <c r="G115" s="25"/>
      <c r="H115" s="40"/>
      <c r="I115" s="40"/>
      <c r="J115" s="40"/>
      <c r="K115" s="40"/>
      <c r="L115" s="40"/>
      <c r="M115" s="42"/>
      <c r="N115" s="42"/>
      <c r="O115" s="46"/>
      <c r="P115" s="65"/>
      <c r="Q115" s="50"/>
      <c r="R115" s="50"/>
      <c r="S115" s="50"/>
      <c r="T115" s="50"/>
      <c r="U115" s="50"/>
    </row>
    <row r="116" spans="1:21" x14ac:dyDescent="0.2">
      <c r="A116" s="2" t="s">
        <v>56</v>
      </c>
      <c r="B116" s="26">
        <f>SUM(B117:B120)</f>
        <v>10800</v>
      </c>
      <c r="C116" s="26">
        <f>SUM(C117:C120)</f>
        <v>0</v>
      </c>
      <c r="D116" s="26">
        <f>SUM(D117:D120)</f>
        <v>10800</v>
      </c>
      <c r="E116" s="26">
        <f t="shared" ref="E116:O116" si="50">SUM(E117:E120)</f>
        <v>10800</v>
      </c>
      <c r="F116" s="26">
        <f t="shared" si="50"/>
        <v>0</v>
      </c>
      <c r="G116" s="26">
        <f t="shared" si="50"/>
        <v>10800</v>
      </c>
      <c r="H116" s="26">
        <f t="shared" si="50"/>
        <v>0</v>
      </c>
      <c r="I116" s="26">
        <f t="shared" si="50"/>
        <v>0</v>
      </c>
      <c r="J116" s="26">
        <f t="shared" si="50"/>
        <v>10800</v>
      </c>
      <c r="K116" s="26">
        <f t="shared" si="50"/>
        <v>0</v>
      </c>
      <c r="L116" s="26">
        <f t="shared" si="50"/>
        <v>10800</v>
      </c>
      <c r="M116" s="26">
        <f t="shared" si="50"/>
        <v>0</v>
      </c>
      <c r="N116" s="26">
        <f t="shared" si="50"/>
        <v>0</v>
      </c>
      <c r="O116" s="26">
        <f t="shared" si="50"/>
        <v>0</v>
      </c>
      <c r="P116" s="65">
        <f t="shared" si="28"/>
        <v>0</v>
      </c>
      <c r="Q116" s="50"/>
      <c r="R116" s="50"/>
      <c r="S116" s="50"/>
      <c r="T116" s="50"/>
      <c r="U116" s="50"/>
    </row>
    <row r="117" spans="1:21" x14ac:dyDescent="0.2">
      <c r="A117" s="4" t="s">
        <v>57</v>
      </c>
      <c r="B117" s="17">
        <v>1900</v>
      </c>
      <c r="C117" s="17"/>
      <c r="D117" s="18">
        <f t="shared" ref="D117:D120" si="51">SUM(B117:C117)</f>
        <v>1900</v>
      </c>
      <c r="E117" s="17">
        <v>1900</v>
      </c>
      <c r="F117" s="17"/>
      <c r="G117" s="18">
        <f>SUM(E117:F117)</f>
        <v>1900</v>
      </c>
      <c r="H117" s="18"/>
      <c r="I117" s="5"/>
      <c r="J117" s="38">
        <f>SUM(E117,H117)</f>
        <v>1900</v>
      </c>
      <c r="K117" s="38">
        <f>SUM(F117,I117)</f>
        <v>0</v>
      </c>
      <c r="L117" s="5">
        <f>SUM(J117:K117)</f>
        <v>1900</v>
      </c>
      <c r="M117" s="5"/>
      <c r="N117" s="5"/>
      <c r="O117" s="46">
        <f t="shared" si="40"/>
        <v>0</v>
      </c>
      <c r="P117" s="65">
        <f t="shared" si="28"/>
        <v>0</v>
      </c>
      <c r="Q117" s="50"/>
      <c r="R117" s="50"/>
      <c r="S117" s="50"/>
      <c r="T117" s="50"/>
      <c r="U117" s="50"/>
    </row>
    <row r="118" spans="1:21" x14ac:dyDescent="0.2">
      <c r="A118" s="4" t="s">
        <v>58</v>
      </c>
      <c r="B118" s="17">
        <v>1900</v>
      </c>
      <c r="C118" s="17"/>
      <c r="D118" s="18">
        <f t="shared" si="51"/>
        <v>1900</v>
      </c>
      <c r="E118" s="17">
        <v>1900</v>
      </c>
      <c r="F118" s="17"/>
      <c r="G118" s="18">
        <f>SUM(E118:F118)</f>
        <v>1900</v>
      </c>
      <c r="H118" s="5"/>
      <c r="I118" s="5"/>
      <c r="J118" s="38">
        <f t="shared" ref="J118:K123" si="52">SUM(E118,H118)</f>
        <v>1900</v>
      </c>
      <c r="K118" s="38">
        <f t="shared" si="52"/>
        <v>0</v>
      </c>
      <c r="L118" s="5">
        <f t="shared" ref="L118:L123" si="53">SUM(J118:K118)</f>
        <v>1900</v>
      </c>
      <c r="M118" s="5"/>
      <c r="N118" s="5"/>
      <c r="O118" s="46">
        <f t="shared" si="40"/>
        <v>0</v>
      </c>
      <c r="P118" s="65">
        <f t="shared" si="28"/>
        <v>0</v>
      </c>
      <c r="Q118" s="50"/>
      <c r="R118" s="50"/>
      <c r="S118" s="50"/>
      <c r="T118" s="50"/>
      <c r="U118" s="50"/>
    </row>
    <row r="119" spans="1:21" x14ac:dyDescent="0.2">
      <c r="A119" s="4" t="s">
        <v>59</v>
      </c>
      <c r="B119" s="17">
        <v>2000</v>
      </c>
      <c r="C119" s="17"/>
      <c r="D119" s="18">
        <f t="shared" si="51"/>
        <v>2000</v>
      </c>
      <c r="E119" s="17">
        <v>2000</v>
      </c>
      <c r="F119" s="17"/>
      <c r="G119" s="18">
        <f t="shared" ref="G119:G120" si="54">SUM(E119:F119)</f>
        <v>2000</v>
      </c>
      <c r="H119" s="18"/>
      <c r="I119" s="18"/>
      <c r="J119" s="38">
        <f t="shared" si="52"/>
        <v>2000</v>
      </c>
      <c r="K119" s="38">
        <f t="shared" si="52"/>
        <v>0</v>
      </c>
      <c r="L119" s="5">
        <f t="shared" si="53"/>
        <v>2000</v>
      </c>
      <c r="M119" s="5"/>
      <c r="N119" s="5"/>
      <c r="O119" s="46">
        <f t="shared" si="40"/>
        <v>0</v>
      </c>
      <c r="P119" s="65">
        <f t="shared" si="28"/>
        <v>0</v>
      </c>
      <c r="Q119" s="50"/>
      <c r="R119" s="50"/>
      <c r="S119" s="50"/>
      <c r="T119" s="50"/>
      <c r="U119" s="50"/>
    </row>
    <row r="120" spans="1:21" x14ac:dyDescent="0.2">
      <c r="A120" s="4" t="s">
        <v>94</v>
      </c>
      <c r="B120" s="17">
        <v>5000</v>
      </c>
      <c r="C120" s="17"/>
      <c r="D120" s="18">
        <f t="shared" si="51"/>
        <v>5000</v>
      </c>
      <c r="E120" s="17">
        <v>5000</v>
      </c>
      <c r="F120" s="17"/>
      <c r="G120" s="18">
        <f t="shared" si="54"/>
        <v>5000</v>
      </c>
      <c r="H120" s="18"/>
      <c r="I120" s="5"/>
      <c r="J120" s="38">
        <f t="shared" si="52"/>
        <v>5000</v>
      </c>
      <c r="K120" s="38">
        <f t="shared" si="52"/>
        <v>0</v>
      </c>
      <c r="L120" s="5">
        <f t="shared" si="53"/>
        <v>5000</v>
      </c>
      <c r="M120" s="5"/>
      <c r="N120" s="5"/>
      <c r="O120" s="46">
        <f t="shared" si="40"/>
        <v>0</v>
      </c>
      <c r="P120" s="65">
        <f t="shared" si="28"/>
        <v>0</v>
      </c>
      <c r="Q120" s="50"/>
      <c r="R120" s="50"/>
      <c r="S120" s="50"/>
      <c r="T120" s="50"/>
      <c r="U120" s="50"/>
    </row>
    <row r="121" spans="1:21" x14ac:dyDescent="0.2">
      <c r="A121" s="4"/>
      <c r="B121" s="17"/>
      <c r="C121" s="17"/>
      <c r="D121" s="18"/>
      <c r="E121" s="17"/>
      <c r="F121" s="17"/>
      <c r="G121" s="18"/>
      <c r="H121" s="18"/>
      <c r="I121" s="5"/>
      <c r="J121" s="38"/>
      <c r="K121" s="38"/>
      <c r="L121" s="5"/>
      <c r="M121" s="5"/>
      <c r="N121" s="5"/>
      <c r="O121" s="46"/>
      <c r="P121" s="65"/>
      <c r="Q121" s="50"/>
      <c r="R121" s="50"/>
      <c r="S121" s="50"/>
      <c r="T121" s="50"/>
      <c r="U121" s="50"/>
    </row>
    <row r="122" spans="1:21" x14ac:dyDescent="0.2">
      <c r="A122" s="2" t="s">
        <v>136</v>
      </c>
      <c r="B122" s="34">
        <f>B123</f>
        <v>0</v>
      </c>
      <c r="C122" s="34">
        <f t="shared" ref="C122:O122" si="55">C123</f>
        <v>0</v>
      </c>
      <c r="D122" s="34">
        <f t="shared" si="55"/>
        <v>0</v>
      </c>
      <c r="E122" s="34">
        <f t="shared" si="55"/>
        <v>6180</v>
      </c>
      <c r="F122" s="34">
        <f t="shared" si="55"/>
        <v>0</v>
      </c>
      <c r="G122" s="34">
        <f t="shared" si="55"/>
        <v>6180</v>
      </c>
      <c r="H122" s="34">
        <f t="shared" si="55"/>
        <v>0</v>
      </c>
      <c r="I122" s="34">
        <f t="shared" si="55"/>
        <v>0</v>
      </c>
      <c r="J122" s="34">
        <f t="shared" si="55"/>
        <v>6180</v>
      </c>
      <c r="K122" s="34">
        <f t="shared" si="55"/>
        <v>0</v>
      </c>
      <c r="L122" s="34">
        <f t="shared" si="55"/>
        <v>6180</v>
      </c>
      <c r="M122" s="34">
        <f t="shared" si="55"/>
        <v>6179</v>
      </c>
      <c r="N122" s="34">
        <f t="shared" si="55"/>
        <v>0</v>
      </c>
      <c r="O122" s="34">
        <f t="shared" si="55"/>
        <v>6179</v>
      </c>
      <c r="P122" s="65">
        <f t="shared" si="28"/>
        <v>99.983818770226534</v>
      </c>
      <c r="Q122" s="50"/>
      <c r="R122" s="50"/>
      <c r="S122" s="50"/>
      <c r="T122" s="50"/>
      <c r="U122" s="50"/>
    </row>
    <row r="123" spans="1:21" x14ac:dyDescent="0.2">
      <c r="A123" s="4" t="s">
        <v>137</v>
      </c>
      <c r="B123" s="17"/>
      <c r="C123" s="17"/>
      <c r="D123" s="18"/>
      <c r="E123" s="17">
        <v>6180</v>
      </c>
      <c r="F123" s="17"/>
      <c r="G123" s="18">
        <f>SUM(E123:F123)</f>
        <v>6180</v>
      </c>
      <c r="H123" s="18"/>
      <c r="I123" s="5"/>
      <c r="J123" s="38">
        <f t="shared" si="52"/>
        <v>6180</v>
      </c>
      <c r="K123" s="38">
        <f t="shared" si="52"/>
        <v>0</v>
      </c>
      <c r="L123" s="5">
        <f t="shared" si="53"/>
        <v>6180</v>
      </c>
      <c r="M123" s="5">
        <v>6179</v>
      </c>
      <c r="N123" s="5"/>
      <c r="O123" s="46">
        <f t="shared" si="40"/>
        <v>6179</v>
      </c>
      <c r="P123" s="65">
        <f t="shared" si="28"/>
        <v>99.983818770226534</v>
      </c>
      <c r="Q123" s="50"/>
      <c r="R123" s="50"/>
      <c r="S123" s="50"/>
      <c r="T123" s="50"/>
      <c r="U123" s="50"/>
    </row>
    <row r="124" spans="1:21" x14ac:dyDescent="0.2">
      <c r="A124" s="4"/>
      <c r="B124" s="17"/>
      <c r="C124" s="17"/>
      <c r="D124" s="18"/>
      <c r="E124" s="17"/>
      <c r="F124" s="17"/>
      <c r="G124" s="18"/>
      <c r="H124" s="18"/>
      <c r="I124" s="5"/>
      <c r="J124" s="38"/>
      <c r="K124" s="15"/>
      <c r="L124" s="5"/>
      <c r="M124" s="5"/>
      <c r="N124" s="5"/>
      <c r="O124" s="46"/>
      <c r="P124" s="65"/>
      <c r="Q124" s="50"/>
      <c r="R124" s="50"/>
      <c r="S124" s="50"/>
      <c r="T124" s="50"/>
      <c r="U124" s="50"/>
    </row>
    <row r="125" spans="1:21" x14ac:dyDescent="0.2">
      <c r="A125" s="2" t="s">
        <v>60</v>
      </c>
      <c r="B125" s="3">
        <f>SUM(B126:B126)</f>
        <v>4000</v>
      </c>
      <c r="C125" s="3">
        <f>SUM(C126:C126)</f>
        <v>0</v>
      </c>
      <c r="D125" s="3">
        <f>SUM(D126:D126)</f>
        <v>4000</v>
      </c>
      <c r="E125" s="3">
        <f t="shared" ref="E125:O125" si="56">SUM(E126:E126)</f>
        <v>4000</v>
      </c>
      <c r="F125" s="3">
        <f t="shared" si="56"/>
        <v>0</v>
      </c>
      <c r="G125" s="3">
        <f t="shared" si="56"/>
        <v>4000</v>
      </c>
      <c r="H125" s="3">
        <f t="shared" si="56"/>
        <v>0</v>
      </c>
      <c r="I125" s="3">
        <f t="shared" si="56"/>
        <v>0</v>
      </c>
      <c r="J125" s="3">
        <f t="shared" si="56"/>
        <v>4000</v>
      </c>
      <c r="K125" s="3">
        <f t="shared" si="56"/>
        <v>0</v>
      </c>
      <c r="L125" s="3">
        <f t="shared" si="56"/>
        <v>4000</v>
      </c>
      <c r="M125" s="3">
        <f t="shared" si="56"/>
        <v>0</v>
      </c>
      <c r="N125" s="3">
        <f t="shared" si="56"/>
        <v>0</v>
      </c>
      <c r="O125" s="3">
        <f t="shared" si="56"/>
        <v>0</v>
      </c>
      <c r="P125" s="65">
        <f t="shared" si="28"/>
        <v>0</v>
      </c>
      <c r="Q125" s="50"/>
      <c r="R125" s="50"/>
      <c r="S125" s="50"/>
      <c r="T125" s="50"/>
      <c r="U125" s="50"/>
    </row>
    <row r="126" spans="1:21" x14ac:dyDescent="0.2">
      <c r="A126" s="4" t="s">
        <v>61</v>
      </c>
      <c r="B126" s="17">
        <v>4000</v>
      </c>
      <c r="C126" s="17"/>
      <c r="D126" s="18">
        <f>SUM(B126:C126)</f>
        <v>4000</v>
      </c>
      <c r="E126" s="17">
        <v>4000</v>
      </c>
      <c r="F126" s="17"/>
      <c r="G126" s="18">
        <f>SUM(E126:F126)</f>
        <v>4000</v>
      </c>
      <c r="H126" s="18"/>
      <c r="I126" s="5"/>
      <c r="J126" s="38">
        <f t="shared" ref="J126:K159" si="57">SUM(E126,H126)</f>
        <v>4000</v>
      </c>
      <c r="K126" s="15">
        <f t="shared" si="57"/>
        <v>0</v>
      </c>
      <c r="L126" s="5">
        <f t="shared" ref="L126:L148" si="58">SUM(J126:K126)</f>
        <v>4000</v>
      </c>
      <c r="M126" s="5"/>
      <c r="N126" s="5"/>
      <c r="O126" s="46">
        <f t="shared" si="40"/>
        <v>0</v>
      </c>
      <c r="P126" s="65">
        <f t="shared" si="28"/>
        <v>0</v>
      </c>
      <c r="Q126" s="50"/>
      <c r="R126" s="50"/>
      <c r="S126" s="50"/>
      <c r="T126" s="50"/>
      <c r="U126" s="50"/>
    </row>
    <row r="127" spans="1:21" x14ac:dyDescent="0.2">
      <c r="A127" s="4"/>
      <c r="B127" s="17"/>
      <c r="C127" s="17"/>
      <c r="D127" s="18"/>
      <c r="E127" s="17"/>
      <c r="F127" s="17"/>
      <c r="G127" s="18"/>
      <c r="H127" s="18"/>
      <c r="I127" s="5"/>
      <c r="J127" s="38"/>
      <c r="K127" s="15"/>
      <c r="L127" s="5"/>
      <c r="M127" s="5"/>
      <c r="N127" s="5"/>
      <c r="O127" s="46"/>
      <c r="P127" s="65"/>
      <c r="Q127" s="50"/>
      <c r="R127" s="50"/>
      <c r="S127" s="50"/>
      <c r="T127" s="50"/>
      <c r="U127" s="50"/>
    </row>
    <row r="128" spans="1:21" x14ac:dyDescent="0.2">
      <c r="A128" s="2" t="s">
        <v>120</v>
      </c>
      <c r="B128" s="34">
        <f>B129</f>
        <v>0</v>
      </c>
      <c r="C128" s="34">
        <f t="shared" ref="C128:O128" si="59">C129</f>
        <v>0</v>
      </c>
      <c r="D128" s="34">
        <f t="shared" si="59"/>
        <v>0</v>
      </c>
      <c r="E128" s="34">
        <f t="shared" si="59"/>
        <v>6537</v>
      </c>
      <c r="F128" s="34">
        <f t="shared" si="59"/>
        <v>0</v>
      </c>
      <c r="G128" s="34">
        <f t="shared" si="59"/>
        <v>6537</v>
      </c>
      <c r="H128" s="34">
        <f t="shared" si="59"/>
        <v>0</v>
      </c>
      <c r="I128" s="34">
        <f t="shared" si="59"/>
        <v>0</v>
      </c>
      <c r="J128" s="34">
        <f t="shared" si="59"/>
        <v>6537</v>
      </c>
      <c r="K128" s="34">
        <f t="shared" si="59"/>
        <v>0</v>
      </c>
      <c r="L128" s="34">
        <f t="shared" si="59"/>
        <v>6537</v>
      </c>
      <c r="M128" s="34">
        <f t="shared" si="59"/>
        <v>6536</v>
      </c>
      <c r="N128" s="34">
        <f t="shared" si="59"/>
        <v>0</v>
      </c>
      <c r="O128" s="34">
        <f t="shared" si="59"/>
        <v>6536</v>
      </c>
      <c r="P128" s="65">
        <f t="shared" si="28"/>
        <v>99.984702462903471</v>
      </c>
      <c r="Q128" s="50"/>
      <c r="R128" s="50"/>
      <c r="S128" s="50"/>
      <c r="T128" s="50"/>
      <c r="U128" s="50"/>
    </row>
    <row r="129" spans="1:21" x14ac:dyDescent="0.2">
      <c r="A129" s="4" t="s">
        <v>121</v>
      </c>
      <c r="B129" s="17"/>
      <c r="C129" s="17"/>
      <c r="D129" s="18"/>
      <c r="E129" s="17">
        <v>6537</v>
      </c>
      <c r="F129" s="17"/>
      <c r="G129" s="18">
        <f>SUM(E129:F129)</f>
        <v>6537</v>
      </c>
      <c r="H129" s="18"/>
      <c r="I129" s="5"/>
      <c r="J129" s="38">
        <f>SUM(E129,H129)</f>
        <v>6537</v>
      </c>
      <c r="K129" s="38">
        <f>SUM(F129,I129)</f>
        <v>0</v>
      </c>
      <c r="L129" s="5">
        <f>SUM(J129:K129)</f>
        <v>6537</v>
      </c>
      <c r="M129" s="5">
        <v>6536</v>
      </c>
      <c r="N129" s="5"/>
      <c r="O129" s="47">
        <f t="shared" si="40"/>
        <v>6536</v>
      </c>
      <c r="P129" s="65">
        <f t="shared" si="28"/>
        <v>99.984702462903471</v>
      </c>
      <c r="Q129" s="50"/>
      <c r="R129" s="50"/>
      <c r="S129" s="50"/>
      <c r="T129" s="50"/>
      <c r="U129" s="50"/>
    </row>
    <row r="130" spans="1:21" x14ac:dyDescent="0.2">
      <c r="A130" s="4"/>
      <c r="B130" s="17"/>
      <c r="C130" s="17"/>
      <c r="D130" s="18"/>
      <c r="E130" s="17"/>
      <c r="F130" s="17"/>
      <c r="G130" s="18"/>
      <c r="H130" s="18"/>
      <c r="I130" s="5"/>
      <c r="J130" s="38"/>
      <c r="K130" s="15"/>
      <c r="L130" s="5"/>
      <c r="M130" s="5"/>
      <c r="N130" s="5"/>
      <c r="O130" s="47"/>
      <c r="P130" s="65"/>
      <c r="Q130" s="50"/>
      <c r="R130" s="50"/>
      <c r="S130" s="50"/>
      <c r="T130" s="50"/>
      <c r="U130" s="50"/>
    </row>
    <row r="131" spans="1:21" x14ac:dyDescent="0.2">
      <c r="A131" s="3" t="s">
        <v>9</v>
      </c>
      <c r="B131" s="26">
        <f>SUM(B132:B148)</f>
        <v>7953</v>
      </c>
      <c r="C131" s="26">
        <f t="shared" ref="C131:N131" si="60">SUM(C132:C148)</f>
        <v>500</v>
      </c>
      <c r="D131" s="26">
        <f t="shared" si="60"/>
        <v>8453</v>
      </c>
      <c r="E131" s="26">
        <f t="shared" si="60"/>
        <v>9010</v>
      </c>
      <c r="F131" s="26">
        <f t="shared" si="60"/>
        <v>500</v>
      </c>
      <c r="G131" s="26">
        <f t="shared" si="60"/>
        <v>9510</v>
      </c>
      <c r="H131" s="26">
        <f t="shared" si="60"/>
        <v>986</v>
      </c>
      <c r="I131" s="26">
        <f t="shared" si="60"/>
        <v>152</v>
      </c>
      <c r="J131" s="26">
        <f t="shared" si="60"/>
        <v>9996</v>
      </c>
      <c r="K131" s="26">
        <f t="shared" si="60"/>
        <v>652</v>
      </c>
      <c r="L131" s="26">
        <f t="shared" si="60"/>
        <v>10648</v>
      </c>
      <c r="M131" s="26">
        <f t="shared" si="60"/>
        <v>2714</v>
      </c>
      <c r="N131" s="26">
        <f t="shared" si="60"/>
        <v>317</v>
      </c>
      <c r="O131" s="26">
        <f>SUM(O132:O148)</f>
        <v>3031</v>
      </c>
      <c r="P131" s="65">
        <f t="shared" si="28"/>
        <v>28.465439519158526</v>
      </c>
      <c r="Q131" s="50"/>
      <c r="R131" s="50"/>
      <c r="S131" s="50"/>
      <c r="T131" s="50"/>
      <c r="U131" s="50"/>
    </row>
    <row r="132" spans="1:21" x14ac:dyDescent="0.2">
      <c r="A132" s="5" t="s">
        <v>40</v>
      </c>
      <c r="B132" s="18">
        <v>1000</v>
      </c>
      <c r="C132" s="18"/>
      <c r="D132" s="18">
        <f t="shared" ref="D132:D140" si="61">SUM(B132:C132)</f>
        <v>1000</v>
      </c>
      <c r="E132" s="18">
        <v>1000</v>
      </c>
      <c r="F132" s="18"/>
      <c r="G132" s="18">
        <f t="shared" ref="G132:G147" si="62">SUM(E132:F132)</f>
        <v>1000</v>
      </c>
      <c r="H132" s="5"/>
      <c r="I132" s="5"/>
      <c r="J132" s="38">
        <f t="shared" si="57"/>
        <v>1000</v>
      </c>
      <c r="K132" s="15">
        <f t="shared" si="57"/>
        <v>0</v>
      </c>
      <c r="L132" s="5">
        <f t="shared" si="58"/>
        <v>1000</v>
      </c>
      <c r="M132" s="5">
        <v>521</v>
      </c>
      <c r="N132" s="5"/>
      <c r="O132" s="47">
        <f t="shared" si="40"/>
        <v>521</v>
      </c>
      <c r="P132" s="65">
        <f t="shared" si="28"/>
        <v>52.1</v>
      </c>
      <c r="Q132" s="50"/>
      <c r="R132" s="50"/>
      <c r="S132" s="50"/>
      <c r="T132" s="50"/>
      <c r="U132" s="50"/>
    </row>
    <row r="133" spans="1:21" x14ac:dyDescent="0.2">
      <c r="A133" s="5" t="s">
        <v>7</v>
      </c>
      <c r="B133" s="18"/>
      <c r="C133" s="18"/>
      <c r="D133" s="18"/>
      <c r="E133" s="18"/>
      <c r="F133" s="18"/>
      <c r="G133" s="18"/>
      <c r="H133" s="5">
        <v>92</v>
      </c>
      <c r="I133" s="5"/>
      <c r="J133" s="38">
        <f t="shared" si="57"/>
        <v>92</v>
      </c>
      <c r="K133" s="15">
        <f t="shared" si="57"/>
        <v>0</v>
      </c>
      <c r="L133" s="5">
        <f t="shared" si="58"/>
        <v>92</v>
      </c>
      <c r="M133" s="5">
        <v>92</v>
      </c>
      <c r="N133" s="5"/>
      <c r="O133" s="47">
        <f t="shared" si="40"/>
        <v>92</v>
      </c>
      <c r="P133" s="65">
        <f t="shared" si="28"/>
        <v>100</v>
      </c>
      <c r="Q133" s="50"/>
      <c r="R133" s="50"/>
      <c r="S133" s="50"/>
      <c r="T133" s="50"/>
      <c r="U133" s="50"/>
    </row>
    <row r="134" spans="1:21" x14ac:dyDescent="0.2">
      <c r="A134" s="5" t="s">
        <v>126</v>
      </c>
      <c r="B134" s="18"/>
      <c r="C134" s="18"/>
      <c r="D134" s="18"/>
      <c r="E134" s="18">
        <v>203</v>
      </c>
      <c r="F134" s="18"/>
      <c r="G134" s="18">
        <f t="shared" si="62"/>
        <v>203</v>
      </c>
      <c r="H134" s="5"/>
      <c r="I134" s="5"/>
      <c r="J134" s="38">
        <f t="shared" si="57"/>
        <v>203</v>
      </c>
      <c r="K134" s="15">
        <f t="shared" si="57"/>
        <v>0</v>
      </c>
      <c r="L134" s="5">
        <f t="shared" si="58"/>
        <v>203</v>
      </c>
      <c r="M134" s="5">
        <v>202</v>
      </c>
      <c r="N134" s="5"/>
      <c r="O134" s="47">
        <f t="shared" si="40"/>
        <v>202</v>
      </c>
      <c r="P134" s="65">
        <f t="shared" si="28"/>
        <v>99.50738916256158</v>
      </c>
      <c r="Q134" s="50"/>
      <c r="R134" s="50"/>
      <c r="S134" s="50"/>
      <c r="T134" s="50"/>
      <c r="U134" s="50"/>
    </row>
    <row r="135" spans="1:21" x14ac:dyDescent="0.2">
      <c r="A135" s="5" t="s">
        <v>62</v>
      </c>
      <c r="B135" s="18">
        <v>4445</v>
      </c>
      <c r="C135" s="17"/>
      <c r="D135" s="18">
        <f t="shared" si="61"/>
        <v>4445</v>
      </c>
      <c r="E135" s="18">
        <v>4445</v>
      </c>
      <c r="F135" s="17"/>
      <c r="G135" s="18">
        <f t="shared" si="62"/>
        <v>4445</v>
      </c>
      <c r="H135" s="5"/>
      <c r="I135" s="5"/>
      <c r="J135" s="38">
        <f t="shared" si="57"/>
        <v>4445</v>
      </c>
      <c r="K135" s="15">
        <f t="shared" si="57"/>
        <v>0</v>
      </c>
      <c r="L135" s="5">
        <f t="shared" si="58"/>
        <v>4445</v>
      </c>
      <c r="M135" s="5"/>
      <c r="N135" s="5"/>
      <c r="O135" s="47">
        <f t="shared" si="40"/>
        <v>0</v>
      </c>
      <c r="P135" s="65">
        <f t="shared" si="28"/>
        <v>0</v>
      </c>
      <c r="Q135" s="50"/>
      <c r="R135" s="50"/>
      <c r="S135" s="50"/>
      <c r="T135" s="50"/>
      <c r="U135" s="50"/>
    </row>
    <row r="136" spans="1:21" x14ac:dyDescent="0.2">
      <c r="A136" s="5" t="s">
        <v>63</v>
      </c>
      <c r="B136" s="18">
        <v>508</v>
      </c>
      <c r="C136" s="17"/>
      <c r="D136" s="18">
        <f t="shared" si="61"/>
        <v>508</v>
      </c>
      <c r="E136" s="18">
        <v>508</v>
      </c>
      <c r="F136" s="17"/>
      <c r="G136" s="18">
        <f t="shared" si="62"/>
        <v>508</v>
      </c>
      <c r="H136" s="5"/>
      <c r="I136" s="5"/>
      <c r="J136" s="38">
        <f t="shared" si="57"/>
        <v>508</v>
      </c>
      <c r="K136" s="15">
        <f t="shared" si="57"/>
        <v>0</v>
      </c>
      <c r="L136" s="5">
        <f t="shared" si="58"/>
        <v>508</v>
      </c>
      <c r="M136" s="5"/>
      <c r="N136" s="5"/>
      <c r="O136" s="47">
        <f t="shared" si="40"/>
        <v>0</v>
      </c>
      <c r="P136" s="65">
        <f t="shared" si="28"/>
        <v>0</v>
      </c>
      <c r="Q136" s="50"/>
      <c r="R136" s="50"/>
      <c r="S136" s="50"/>
      <c r="T136" s="50"/>
      <c r="U136" s="50"/>
    </row>
    <row r="137" spans="1:21" x14ac:dyDescent="0.2">
      <c r="A137" s="5" t="s">
        <v>168</v>
      </c>
      <c r="B137" s="18"/>
      <c r="C137" s="17"/>
      <c r="D137" s="18"/>
      <c r="E137" s="18"/>
      <c r="F137" s="17"/>
      <c r="G137" s="18"/>
      <c r="H137" s="5">
        <v>14</v>
      </c>
      <c r="I137" s="5"/>
      <c r="J137" s="38">
        <f t="shared" si="57"/>
        <v>14</v>
      </c>
      <c r="K137" s="15">
        <f t="shared" si="57"/>
        <v>0</v>
      </c>
      <c r="L137" s="5">
        <f t="shared" si="58"/>
        <v>14</v>
      </c>
      <c r="M137" s="5">
        <v>14</v>
      </c>
      <c r="N137" s="5"/>
      <c r="O137" s="47">
        <f t="shared" si="40"/>
        <v>14</v>
      </c>
      <c r="P137" s="65">
        <f t="shared" si="28"/>
        <v>100</v>
      </c>
      <c r="Q137" s="50"/>
      <c r="R137" s="50"/>
      <c r="S137" s="50"/>
      <c r="T137" s="50"/>
      <c r="U137" s="50"/>
    </row>
    <row r="138" spans="1:21" x14ac:dyDescent="0.2">
      <c r="A138" s="5" t="s">
        <v>22</v>
      </c>
      <c r="B138" s="18">
        <v>2000</v>
      </c>
      <c r="C138" s="17"/>
      <c r="D138" s="18">
        <f t="shared" si="61"/>
        <v>2000</v>
      </c>
      <c r="E138" s="18">
        <v>2000</v>
      </c>
      <c r="F138" s="17"/>
      <c r="G138" s="18">
        <f t="shared" si="62"/>
        <v>2000</v>
      </c>
      <c r="H138" s="5">
        <v>-152</v>
      </c>
      <c r="I138" s="5">
        <v>152</v>
      </c>
      <c r="J138" s="38">
        <f t="shared" si="57"/>
        <v>1848</v>
      </c>
      <c r="K138" s="15">
        <f t="shared" si="57"/>
        <v>152</v>
      </c>
      <c r="L138" s="5">
        <f t="shared" si="58"/>
        <v>2000</v>
      </c>
      <c r="M138" s="5"/>
      <c r="N138" s="5">
        <v>152</v>
      </c>
      <c r="O138" s="47">
        <f t="shared" si="40"/>
        <v>152</v>
      </c>
      <c r="P138" s="65">
        <f t="shared" si="28"/>
        <v>7.6</v>
      </c>
      <c r="Q138" s="50"/>
      <c r="R138" s="50"/>
      <c r="S138" s="50"/>
      <c r="T138" s="50"/>
      <c r="U138" s="50"/>
    </row>
    <row r="139" spans="1:21" x14ac:dyDescent="0.2">
      <c r="A139" s="5" t="s">
        <v>123</v>
      </c>
      <c r="B139" s="18"/>
      <c r="C139" s="17"/>
      <c r="D139" s="18"/>
      <c r="E139" s="18">
        <v>762</v>
      </c>
      <c r="F139" s="17"/>
      <c r="G139" s="18">
        <f t="shared" si="62"/>
        <v>762</v>
      </c>
      <c r="H139" s="5">
        <f>138+147</f>
        <v>285</v>
      </c>
      <c r="I139" s="5"/>
      <c r="J139" s="38">
        <f t="shared" si="57"/>
        <v>1047</v>
      </c>
      <c r="K139" s="15">
        <f t="shared" si="57"/>
        <v>0</v>
      </c>
      <c r="L139" s="5">
        <f t="shared" si="58"/>
        <v>1047</v>
      </c>
      <c r="M139" s="5">
        <v>1047</v>
      </c>
      <c r="N139" s="5"/>
      <c r="O139" s="47">
        <f t="shared" si="40"/>
        <v>1047</v>
      </c>
      <c r="P139" s="65">
        <f t="shared" si="28"/>
        <v>100</v>
      </c>
      <c r="Q139" s="50"/>
      <c r="R139" s="50"/>
      <c r="S139" s="50"/>
      <c r="T139" s="50"/>
      <c r="U139" s="50"/>
    </row>
    <row r="140" spans="1:21" x14ac:dyDescent="0.2">
      <c r="A140" s="5" t="s">
        <v>39</v>
      </c>
      <c r="B140" s="56"/>
      <c r="C140" s="56">
        <v>500</v>
      </c>
      <c r="D140" s="5">
        <f t="shared" si="61"/>
        <v>500</v>
      </c>
      <c r="E140" s="56"/>
      <c r="F140" s="56">
        <v>500</v>
      </c>
      <c r="G140" s="18">
        <f t="shared" si="62"/>
        <v>500</v>
      </c>
      <c r="H140" s="5"/>
      <c r="I140" s="5"/>
      <c r="J140" s="38">
        <f t="shared" si="57"/>
        <v>0</v>
      </c>
      <c r="K140" s="15">
        <f t="shared" si="57"/>
        <v>500</v>
      </c>
      <c r="L140" s="5">
        <f t="shared" si="58"/>
        <v>500</v>
      </c>
      <c r="M140" s="5"/>
      <c r="N140" s="5">
        <v>165</v>
      </c>
      <c r="O140" s="47">
        <f t="shared" si="40"/>
        <v>165</v>
      </c>
      <c r="P140" s="65">
        <f t="shared" ref="P140:P158" si="63">+O140/L140*100</f>
        <v>33</v>
      </c>
      <c r="Q140" s="50"/>
      <c r="R140" s="50"/>
      <c r="S140" s="50"/>
      <c r="T140" s="50"/>
      <c r="U140" s="50"/>
    </row>
    <row r="141" spans="1:21" x14ac:dyDescent="0.2">
      <c r="A141" s="5" t="s">
        <v>165</v>
      </c>
      <c r="B141" s="17"/>
      <c r="C141" s="17"/>
      <c r="D141" s="18"/>
      <c r="E141" s="17"/>
      <c r="F141" s="17"/>
      <c r="G141" s="18"/>
      <c r="H141" s="5">
        <v>22</v>
      </c>
      <c r="I141" s="5"/>
      <c r="J141" s="38">
        <f t="shared" si="57"/>
        <v>22</v>
      </c>
      <c r="K141" s="15">
        <f t="shared" si="57"/>
        <v>0</v>
      </c>
      <c r="L141" s="5">
        <f t="shared" si="58"/>
        <v>22</v>
      </c>
      <c r="M141" s="5">
        <v>22</v>
      </c>
      <c r="N141" s="5"/>
      <c r="O141" s="47">
        <f t="shared" si="40"/>
        <v>22</v>
      </c>
      <c r="P141" s="65">
        <f t="shared" si="63"/>
        <v>100</v>
      </c>
      <c r="Q141" s="50"/>
      <c r="R141" s="50"/>
      <c r="S141" s="50"/>
      <c r="T141" s="50"/>
      <c r="U141" s="50"/>
    </row>
    <row r="142" spans="1:21" x14ac:dyDescent="0.2">
      <c r="A142" s="5" t="s">
        <v>150</v>
      </c>
      <c r="B142" s="17"/>
      <c r="C142" s="17"/>
      <c r="D142" s="18"/>
      <c r="E142" s="17"/>
      <c r="F142" s="17"/>
      <c r="G142" s="18"/>
      <c r="H142" s="5">
        <v>326</v>
      </c>
      <c r="I142" s="5"/>
      <c r="J142" s="38">
        <f t="shared" si="57"/>
        <v>326</v>
      </c>
      <c r="K142" s="15">
        <f t="shared" si="57"/>
        <v>0</v>
      </c>
      <c r="L142" s="5">
        <f t="shared" si="58"/>
        <v>326</v>
      </c>
      <c r="M142" s="5">
        <v>325</v>
      </c>
      <c r="N142" s="5"/>
      <c r="O142" s="47">
        <f t="shared" si="40"/>
        <v>325</v>
      </c>
      <c r="P142" s="65">
        <f t="shared" si="63"/>
        <v>99.693251533742327</v>
      </c>
      <c r="Q142" s="50"/>
      <c r="R142" s="50"/>
      <c r="S142" s="50"/>
      <c r="T142" s="50"/>
      <c r="U142" s="50"/>
    </row>
    <row r="143" spans="1:21" x14ac:dyDescent="0.2">
      <c r="A143" s="5" t="s">
        <v>164</v>
      </c>
      <c r="B143" s="17"/>
      <c r="C143" s="17"/>
      <c r="D143" s="18"/>
      <c r="E143" s="17"/>
      <c r="F143" s="17"/>
      <c r="G143" s="18"/>
      <c r="H143" s="5">
        <v>147</v>
      </c>
      <c r="I143" s="5"/>
      <c r="J143" s="38">
        <f t="shared" si="57"/>
        <v>147</v>
      </c>
      <c r="K143" s="15">
        <f t="shared" si="57"/>
        <v>0</v>
      </c>
      <c r="L143" s="5">
        <f t="shared" si="58"/>
        <v>147</v>
      </c>
      <c r="M143" s="5">
        <v>147</v>
      </c>
      <c r="N143" s="5"/>
      <c r="O143" s="47">
        <f t="shared" si="40"/>
        <v>147</v>
      </c>
      <c r="P143" s="65">
        <f t="shared" si="63"/>
        <v>100</v>
      </c>
      <c r="Q143" s="50"/>
      <c r="R143" s="50"/>
      <c r="S143" s="50"/>
      <c r="T143" s="50"/>
      <c r="U143" s="50"/>
    </row>
    <row r="144" spans="1:21" x14ac:dyDescent="0.2">
      <c r="A144" s="5" t="s">
        <v>169</v>
      </c>
      <c r="B144" s="17"/>
      <c r="C144" s="17"/>
      <c r="D144" s="18"/>
      <c r="E144" s="17"/>
      <c r="F144" s="17"/>
      <c r="G144" s="18"/>
      <c r="H144" s="5">
        <v>131</v>
      </c>
      <c r="I144" s="5"/>
      <c r="J144" s="38">
        <f t="shared" si="57"/>
        <v>131</v>
      </c>
      <c r="K144" s="15">
        <f t="shared" si="57"/>
        <v>0</v>
      </c>
      <c r="L144" s="5">
        <f t="shared" si="58"/>
        <v>131</v>
      </c>
      <c r="M144" s="5">
        <v>131</v>
      </c>
      <c r="N144" s="5"/>
      <c r="O144" s="47">
        <f t="shared" si="40"/>
        <v>131</v>
      </c>
      <c r="P144" s="65">
        <f t="shared" si="63"/>
        <v>100</v>
      </c>
      <c r="Q144" s="50"/>
      <c r="R144" s="50"/>
      <c r="S144" s="50"/>
      <c r="T144" s="50"/>
      <c r="U144" s="50"/>
    </row>
    <row r="145" spans="1:21" x14ac:dyDescent="0.2">
      <c r="A145" s="5" t="s">
        <v>166</v>
      </c>
      <c r="B145" s="17"/>
      <c r="C145" s="17"/>
      <c r="D145" s="18"/>
      <c r="E145" s="17"/>
      <c r="F145" s="17"/>
      <c r="G145" s="18"/>
      <c r="H145" s="5">
        <v>21</v>
      </c>
      <c r="I145" s="5"/>
      <c r="J145" s="38">
        <f t="shared" si="57"/>
        <v>21</v>
      </c>
      <c r="K145" s="15">
        <f t="shared" si="57"/>
        <v>0</v>
      </c>
      <c r="L145" s="5">
        <f t="shared" si="58"/>
        <v>21</v>
      </c>
      <c r="M145" s="5">
        <v>21</v>
      </c>
      <c r="N145" s="5"/>
      <c r="O145" s="47">
        <f t="shared" si="40"/>
        <v>21</v>
      </c>
      <c r="P145" s="65">
        <f t="shared" si="63"/>
        <v>100</v>
      </c>
      <c r="Q145" s="50"/>
      <c r="R145" s="50"/>
      <c r="S145" s="50"/>
      <c r="T145" s="50"/>
      <c r="U145" s="50"/>
    </row>
    <row r="146" spans="1:21" x14ac:dyDescent="0.2">
      <c r="A146" s="5" t="s">
        <v>56</v>
      </c>
      <c r="B146" s="17"/>
      <c r="C146" s="17"/>
      <c r="D146" s="18"/>
      <c r="E146" s="17"/>
      <c r="F146" s="17"/>
      <c r="G146" s="18"/>
      <c r="H146" s="5">
        <v>21</v>
      </c>
      <c r="I146" s="5"/>
      <c r="J146" s="38">
        <f t="shared" si="57"/>
        <v>21</v>
      </c>
      <c r="K146" s="15">
        <f t="shared" si="57"/>
        <v>0</v>
      </c>
      <c r="L146" s="5">
        <f t="shared" si="58"/>
        <v>21</v>
      </c>
      <c r="M146" s="5">
        <v>21</v>
      </c>
      <c r="N146" s="5"/>
      <c r="O146" s="47">
        <f t="shared" si="40"/>
        <v>21</v>
      </c>
      <c r="P146" s="65">
        <f t="shared" si="63"/>
        <v>100</v>
      </c>
      <c r="Q146" s="50"/>
      <c r="R146" s="50"/>
      <c r="S146" s="50"/>
      <c r="T146" s="50"/>
      <c r="U146" s="50"/>
    </row>
    <row r="147" spans="1:21" x14ac:dyDescent="0.2">
      <c r="A147" s="4" t="s">
        <v>136</v>
      </c>
      <c r="B147" s="17"/>
      <c r="C147" s="17"/>
      <c r="D147" s="18"/>
      <c r="E147" s="17">
        <v>92</v>
      </c>
      <c r="F147" s="17"/>
      <c r="G147" s="18">
        <f t="shared" si="62"/>
        <v>92</v>
      </c>
      <c r="H147" s="5">
        <v>58</v>
      </c>
      <c r="I147" s="5"/>
      <c r="J147" s="38">
        <f t="shared" si="57"/>
        <v>150</v>
      </c>
      <c r="K147" s="15">
        <f t="shared" si="57"/>
        <v>0</v>
      </c>
      <c r="L147" s="5">
        <f t="shared" si="58"/>
        <v>150</v>
      </c>
      <c r="M147" s="5">
        <v>150</v>
      </c>
      <c r="N147" s="5"/>
      <c r="O147" s="47">
        <f t="shared" si="40"/>
        <v>150</v>
      </c>
      <c r="P147" s="65">
        <f t="shared" si="63"/>
        <v>100</v>
      </c>
      <c r="Q147" s="50"/>
      <c r="R147" s="50"/>
      <c r="S147" s="50"/>
      <c r="T147" s="50"/>
      <c r="U147" s="50"/>
    </row>
    <row r="148" spans="1:21" x14ac:dyDescent="0.2">
      <c r="A148" s="4" t="s">
        <v>167</v>
      </c>
      <c r="B148" s="17"/>
      <c r="C148" s="17"/>
      <c r="D148" s="18"/>
      <c r="E148" s="17"/>
      <c r="F148" s="17"/>
      <c r="G148" s="18"/>
      <c r="H148" s="5">
        <v>21</v>
      </c>
      <c r="I148" s="5"/>
      <c r="J148" s="38">
        <f t="shared" si="57"/>
        <v>21</v>
      </c>
      <c r="K148" s="15">
        <f t="shared" si="57"/>
        <v>0</v>
      </c>
      <c r="L148" s="5">
        <f t="shared" si="58"/>
        <v>21</v>
      </c>
      <c r="M148" s="5">
        <v>21</v>
      </c>
      <c r="N148" s="5"/>
      <c r="O148" s="47">
        <f t="shared" si="40"/>
        <v>21</v>
      </c>
      <c r="P148" s="65">
        <f t="shared" si="63"/>
        <v>100</v>
      </c>
      <c r="Q148" s="50"/>
      <c r="R148" s="50"/>
      <c r="S148" s="50"/>
      <c r="T148" s="50"/>
      <c r="U148" s="50"/>
    </row>
    <row r="149" spans="1:21" x14ac:dyDescent="0.2">
      <c r="A149" s="5"/>
      <c r="B149" s="17"/>
      <c r="C149" s="17"/>
      <c r="D149" s="18"/>
      <c r="E149" s="17"/>
      <c r="F149" s="17"/>
      <c r="G149" s="18"/>
      <c r="H149" s="5"/>
      <c r="I149" s="5"/>
      <c r="J149" s="38"/>
      <c r="K149" s="15"/>
      <c r="L149" s="5"/>
      <c r="M149" s="5"/>
      <c r="N149" s="5"/>
      <c r="O149" s="47"/>
      <c r="P149" s="65"/>
      <c r="Q149" s="50"/>
      <c r="R149" s="50"/>
      <c r="S149" s="50"/>
      <c r="T149" s="50"/>
      <c r="U149" s="50"/>
    </row>
    <row r="150" spans="1:21" x14ac:dyDescent="0.2">
      <c r="A150" s="8" t="s">
        <v>10</v>
      </c>
      <c r="B150" s="36">
        <f>SUM(B152,B155:B159)</f>
        <v>13000</v>
      </c>
      <c r="C150" s="36">
        <f>SUM(C152,C155:C159)</f>
        <v>0</v>
      </c>
      <c r="D150" s="36">
        <f>SUM(D152,D155:D159)</f>
        <v>13000</v>
      </c>
      <c r="E150" s="36">
        <f t="shared" ref="E150:L150" si="64">SUM(E152,E155:E159)</f>
        <v>13000</v>
      </c>
      <c r="F150" s="36">
        <f t="shared" si="64"/>
        <v>0</v>
      </c>
      <c r="G150" s="36">
        <f t="shared" si="64"/>
        <v>13000</v>
      </c>
      <c r="H150" s="36">
        <f t="shared" si="64"/>
        <v>-9727</v>
      </c>
      <c r="I150" s="36">
        <f t="shared" si="64"/>
        <v>0</v>
      </c>
      <c r="J150" s="36">
        <f t="shared" si="64"/>
        <v>3273</v>
      </c>
      <c r="K150" s="36">
        <f t="shared" si="64"/>
        <v>0</v>
      </c>
      <c r="L150" s="36">
        <f t="shared" si="64"/>
        <v>3273</v>
      </c>
      <c r="M150" s="36">
        <f>SUM(M153:M159)</f>
        <v>3273</v>
      </c>
      <c r="N150" s="36">
        <f t="shared" ref="N150:O150" si="65">SUM(N153:N159)</f>
        <v>0</v>
      </c>
      <c r="O150" s="36">
        <f t="shared" si="65"/>
        <v>3273</v>
      </c>
      <c r="P150" s="67">
        <f t="shared" si="63"/>
        <v>100</v>
      </c>
      <c r="Q150" s="50"/>
      <c r="R150" s="50"/>
      <c r="S150" s="50"/>
      <c r="T150" s="50"/>
      <c r="U150" s="50"/>
    </row>
    <row r="151" spans="1:21" x14ac:dyDescent="0.2">
      <c r="A151" s="2" t="s">
        <v>21</v>
      </c>
      <c r="B151" s="17"/>
      <c r="C151" s="17"/>
      <c r="D151" s="18"/>
      <c r="E151" s="17"/>
      <c r="F151" s="17"/>
      <c r="G151" s="18"/>
      <c r="H151" s="5"/>
      <c r="I151" s="18"/>
      <c r="J151" s="38"/>
      <c r="K151" s="15"/>
      <c r="L151" s="5"/>
      <c r="M151" s="5"/>
      <c r="N151" s="5"/>
      <c r="O151" s="46">
        <f t="shared" si="40"/>
        <v>0</v>
      </c>
      <c r="P151" s="65"/>
      <c r="Q151" s="50"/>
      <c r="R151" s="50"/>
      <c r="S151" s="50"/>
      <c r="T151" s="50"/>
      <c r="U151" s="50"/>
    </row>
    <row r="152" spans="1:21" x14ac:dyDescent="0.2">
      <c r="A152" s="14" t="s">
        <v>29</v>
      </c>
      <c r="B152" s="26">
        <f>SUM(B153:B153)</f>
        <v>2500</v>
      </c>
      <c r="C152" s="26">
        <f t="shared" ref="C152:O152" si="66">SUM(C153:C153)</f>
        <v>0</v>
      </c>
      <c r="D152" s="26">
        <f t="shared" si="66"/>
        <v>2500</v>
      </c>
      <c r="E152" s="26">
        <f t="shared" si="66"/>
        <v>2500</v>
      </c>
      <c r="F152" s="26">
        <f t="shared" si="66"/>
        <v>0</v>
      </c>
      <c r="G152" s="26">
        <f t="shared" si="66"/>
        <v>2500</v>
      </c>
      <c r="H152" s="26">
        <f t="shared" si="66"/>
        <v>-1358</v>
      </c>
      <c r="I152" s="26">
        <f t="shared" si="66"/>
        <v>0</v>
      </c>
      <c r="J152" s="26">
        <f t="shared" si="66"/>
        <v>1142</v>
      </c>
      <c r="K152" s="26">
        <f t="shared" si="66"/>
        <v>0</v>
      </c>
      <c r="L152" s="26">
        <f t="shared" si="66"/>
        <v>1142</v>
      </c>
      <c r="M152" s="26">
        <f t="shared" si="66"/>
        <v>1142</v>
      </c>
      <c r="N152" s="26">
        <f t="shared" si="66"/>
        <v>0</v>
      </c>
      <c r="O152" s="26">
        <f t="shared" si="66"/>
        <v>1142</v>
      </c>
      <c r="P152" s="65">
        <f t="shared" si="63"/>
        <v>100</v>
      </c>
      <c r="Q152" s="50"/>
      <c r="R152" s="50"/>
      <c r="S152" s="50"/>
      <c r="T152" s="50"/>
      <c r="U152" s="50"/>
    </row>
    <row r="153" spans="1:21" x14ac:dyDescent="0.2">
      <c r="A153" s="19" t="s">
        <v>25</v>
      </c>
      <c r="B153" s="17">
        <v>2500</v>
      </c>
      <c r="C153" s="17"/>
      <c r="D153" s="18">
        <f t="shared" ref="D153:D159" si="67">SUM(B153:C153)</f>
        <v>2500</v>
      </c>
      <c r="E153" s="17">
        <v>2500</v>
      </c>
      <c r="F153" s="17"/>
      <c r="G153" s="18">
        <f>SUM(E153:F153)</f>
        <v>2500</v>
      </c>
      <c r="H153" s="5">
        <v>-1358</v>
      </c>
      <c r="I153" s="18"/>
      <c r="J153" s="38">
        <f t="shared" ref="J153:K154" si="68">SUM(E153,H153)</f>
        <v>1142</v>
      </c>
      <c r="K153" s="38">
        <f t="shared" si="68"/>
        <v>0</v>
      </c>
      <c r="L153" s="5">
        <f t="shared" ref="L153:L154" si="69">SUM(J153:K153)</f>
        <v>1142</v>
      </c>
      <c r="M153" s="5">
        <v>1142</v>
      </c>
      <c r="N153" s="5"/>
      <c r="O153" s="46">
        <f t="shared" si="40"/>
        <v>1142</v>
      </c>
      <c r="P153" s="65">
        <f t="shared" si="63"/>
        <v>100</v>
      </c>
      <c r="Q153" s="50"/>
      <c r="R153" s="50"/>
      <c r="S153" s="50"/>
      <c r="T153" s="50"/>
      <c r="U153" s="50"/>
    </row>
    <row r="154" spans="1:21" x14ac:dyDescent="0.2">
      <c r="A154" s="19"/>
      <c r="B154" s="17"/>
      <c r="C154" s="17"/>
      <c r="D154" s="18"/>
      <c r="E154" s="17"/>
      <c r="F154" s="17"/>
      <c r="G154" s="18"/>
      <c r="H154" s="17"/>
      <c r="I154" s="17"/>
      <c r="J154" s="38">
        <f t="shared" si="68"/>
        <v>0</v>
      </c>
      <c r="K154" s="38">
        <f t="shared" si="68"/>
        <v>0</v>
      </c>
      <c r="L154" s="5">
        <f t="shared" si="69"/>
        <v>0</v>
      </c>
      <c r="M154" s="5"/>
      <c r="N154" s="5"/>
      <c r="O154" s="46">
        <f t="shared" si="40"/>
        <v>0</v>
      </c>
      <c r="P154" s="65"/>
      <c r="Q154" s="50"/>
      <c r="R154" s="50"/>
      <c r="S154" s="50"/>
      <c r="T154" s="50"/>
      <c r="U154" s="50"/>
    </row>
    <row r="155" spans="1:21" x14ac:dyDescent="0.2">
      <c r="A155" s="19" t="s">
        <v>95</v>
      </c>
      <c r="B155" s="17">
        <v>2500</v>
      </c>
      <c r="C155" s="17"/>
      <c r="D155" s="18">
        <f t="shared" si="67"/>
        <v>2500</v>
      </c>
      <c r="E155" s="17">
        <v>2500</v>
      </c>
      <c r="F155" s="17"/>
      <c r="G155" s="18">
        <f t="shared" ref="G155:G159" si="70">SUM(E155:F155)</f>
        <v>2500</v>
      </c>
      <c r="H155" s="5">
        <v>-2500</v>
      </c>
      <c r="I155" s="18"/>
      <c r="J155" s="38">
        <f>SUM(E155,H155)</f>
        <v>0</v>
      </c>
      <c r="K155" s="38">
        <f>SUM(F155,I155)</f>
        <v>0</v>
      </c>
      <c r="L155" s="5">
        <f>SUM(J155:K155)</f>
        <v>0</v>
      </c>
      <c r="M155" s="5"/>
      <c r="N155" s="5"/>
      <c r="O155" s="46">
        <f t="shared" si="40"/>
        <v>0</v>
      </c>
      <c r="P155" s="65"/>
      <c r="Q155" s="50"/>
      <c r="R155" s="50"/>
      <c r="S155" s="50"/>
      <c r="T155" s="50"/>
      <c r="U155" s="50"/>
    </row>
    <row r="156" spans="1:21" x14ac:dyDescent="0.2">
      <c r="A156" s="19" t="s">
        <v>96</v>
      </c>
      <c r="B156" s="17">
        <v>2500</v>
      </c>
      <c r="C156" s="17"/>
      <c r="D156" s="18">
        <f t="shared" si="67"/>
        <v>2500</v>
      </c>
      <c r="E156" s="17">
        <v>2500</v>
      </c>
      <c r="F156" s="17"/>
      <c r="G156" s="18">
        <f t="shared" si="70"/>
        <v>2500</v>
      </c>
      <c r="H156" s="5">
        <v>-2500</v>
      </c>
      <c r="I156" s="5"/>
      <c r="J156" s="38">
        <f t="shared" ref="J156:K159" si="71">SUM(E156,H156)</f>
        <v>0</v>
      </c>
      <c r="K156" s="38">
        <f t="shared" si="71"/>
        <v>0</v>
      </c>
      <c r="L156" s="5">
        <f t="shared" ref="L156:L159" si="72">SUM(J156:K156)</f>
        <v>0</v>
      </c>
      <c r="M156" s="5"/>
      <c r="N156" s="5"/>
      <c r="O156" s="46">
        <f t="shared" si="40"/>
        <v>0</v>
      </c>
      <c r="P156" s="65"/>
      <c r="Q156" s="50"/>
      <c r="R156" s="50"/>
      <c r="S156" s="50"/>
      <c r="T156" s="50"/>
      <c r="U156" s="50"/>
    </row>
    <row r="157" spans="1:21" x14ac:dyDescent="0.2">
      <c r="A157" s="19" t="s">
        <v>146</v>
      </c>
      <c r="B157" s="17"/>
      <c r="C157" s="17"/>
      <c r="D157" s="18"/>
      <c r="E157" s="17"/>
      <c r="F157" s="17"/>
      <c r="G157" s="18"/>
      <c r="H157" s="5">
        <v>998</v>
      </c>
      <c r="I157" s="5"/>
      <c r="J157" s="38">
        <f t="shared" ref="J157" si="73">SUM(E157,H157)</f>
        <v>998</v>
      </c>
      <c r="K157" s="38">
        <f t="shared" ref="K157" si="74">SUM(F157,I157)</f>
        <v>0</v>
      </c>
      <c r="L157" s="5">
        <f t="shared" ref="L157" si="75">SUM(J157:K157)</f>
        <v>998</v>
      </c>
      <c r="M157" s="5">
        <v>998</v>
      </c>
      <c r="N157" s="5"/>
      <c r="O157" s="46">
        <f t="shared" si="40"/>
        <v>998</v>
      </c>
      <c r="P157" s="65">
        <f t="shared" si="63"/>
        <v>100</v>
      </c>
      <c r="Q157" s="50"/>
      <c r="R157" s="50"/>
      <c r="S157" s="50"/>
      <c r="T157" s="50"/>
      <c r="U157" s="50"/>
    </row>
    <row r="158" spans="1:21" x14ac:dyDescent="0.2">
      <c r="A158" s="4" t="s">
        <v>24</v>
      </c>
      <c r="B158" s="17">
        <v>4500</v>
      </c>
      <c r="C158" s="17"/>
      <c r="D158" s="18">
        <f t="shared" si="67"/>
        <v>4500</v>
      </c>
      <c r="E158" s="18">
        <v>4500</v>
      </c>
      <c r="F158" s="18"/>
      <c r="G158" s="18">
        <f t="shared" si="70"/>
        <v>4500</v>
      </c>
      <c r="H158" s="18">
        <v>-3367</v>
      </c>
      <c r="I158" s="26">
        <f t="shared" ref="I158" si="76">SUM(I159:I168)</f>
        <v>0</v>
      </c>
      <c r="J158" s="38">
        <f t="shared" si="71"/>
        <v>1133</v>
      </c>
      <c r="K158" s="38">
        <f t="shared" si="71"/>
        <v>0</v>
      </c>
      <c r="L158" s="5">
        <f t="shared" si="72"/>
        <v>1133</v>
      </c>
      <c r="M158" s="5">
        <v>1133</v>
      </c>
      <c r="N158" s="5"/>
      <c r="O158" s="46">
        <f t="shared" si="40"/>
        <v>1133</v>
      </c>
      <c r="P158" s="65">
        <f t="shared" si="63"/>
        <v>100</v>
      </c>
      <c r="Q158" s="50"/>
      <c r="R158" s="50"/>
      <c r="S158" s="50"/>
      <c r="T158" s="50"/>
      <c r="U158" s="50"/>
    </row>
    <row r="159" spans="1:21" x14ac:dyDescent="0.2">
      <c r="A159" s="4" t="s">
        <v>28</v>
      </c>
      <c r="B159" s="17">
        <v>1000</v>
      </c>
      <c r="C159" s="17"/>
      <c r="D159" s="18">
        <f t="shared" si="67"/>
        <v>1000</v>
      </c>
      <c r="E159" s="17">
        <v>1000</v>
      </c>
      <c r="F159" s="17"/>
      <c r="G159" s="18">
        <f t="shared" si="70"/>
        <v>1000</v>
      </c>
      <c r="H159" s="5">
        <v>-1000</v>
      </c>
      <c r="I159" s="5"/>
      <c r="J159" s="38">
        <f t="shared" si="71"/>
        <v>0</v>
      </c>
      <c r="K159" s="15">
        <f t="shared" si="57"/>
        <v>0</v>
      </c>
      <c r="L159" s="5">
        <f t="shared" si="72"/>
        <v>0</v>
      </c>
      <c r="M159" s="5">
        <v>0</v>
      </c>
      <c r="N159" s="5">
        <v>0</v>
      </c>
      <c r="O159" s="46">
        <f t="shared" ref="O159" si="77">SUM(M159:N159)</f>
        <v>0</v>
      </c>
      <c r="P159" s="65"/>
      <c r="Q159" s="50"/>
      <c r="R159" s="50"/>
      <c r="S159" s="50"/>
      <c r="T159" s="50"/>
      <c r="U159" s="50"/>
    </row>
    <row r="160" spans="1:21" x14ac:dyDescent="0.2">
      <c r="A160" s="4"/>
      <c r="B160" s="17"/>
      <c r="C160" s="17"/>
      <c r="D160" s="18"/>
      <c r="E160" s="18"/>
      <c r="F160" s="17"/>
      <c r="G160" s="18"/>
      <c r="H160" s="5"/>
      <c r="I160" s="5"/>
      <c r="J160" s="38"/>
      <c r="K160" s="15"/>
      <c r="L160" s="5"/>
      <c r="M160" s="5"/>
      <c r="N160" s="5"/>
      <c r="O160" s="46"/>
      <c r="P160" s="5"/>
      <c r="Q160" s="50"/>
      <c r="R160" s="50"/>
      <c r="S160" s="50"/>
      <c r="T160" s="50"/>
      <c r="U160" s="50"/>
    </row>
    <row r="161" spans="1:21" x14ac:dyDescent="0.2">
      <c r="A161" s="8" t="s">
        <v>11</v>
      </c>
      <c r="B161" s="36">
        <f t="shared" ref="B161:D161" si="78">SUM(B162:B213)</f>
        <v>49896</v>
      </c>
      <c r="C161" s="36">
        <f t="shared" si="78"/>
        <v>0</v>
      </c>
      <c r="D161" s="36">
        <f t="shared" si="78"/>
        <v>49896</v>
      </c>
      <c r="E161" s="36"/>
      <c r="F161" s="36"/>
      <c r="G161" s="36"/>
      <c r="H161" s="36"/>
      <c r="I161" s="36"/>
      <c r="J161" s="36">
        <f t="shared" ref="J161:O161" si="79">SUM(J162:J213)</f>
        <v>44913</v>
      </c>
      <c r="K161" s="36">
        <f t="shared" si="79"/>
        <v>0</v>
      </c>
      <c r="L161" s="36">
        <f t="shared" si="79"/>
        <v>44913</v>
      </c>
      <c r="M161" s="36">
        <f t="shared" si="79"/>
        <v>43923</v>
      </c>
      <c r="N161" s="36">
        <f t="shared" si="79"/>
        <v>0</v>
      </c>
      <c r="O161" s="36">
        <f t="shared" si="79"/>
        <v>43923</v>
      </c>
      <c r="P161" s="67">
        <f>+O161/L161*100</f>
        <v>97.795738427626745</v>
      </c>
      <c r="Q161" s="50"/>
      <c r="R161" s="50"/>
      <c r="S161" s="50"/>
      <c r="T161" s="50"/>
      <c r="U161" s="50"/>
    </row>
    <row r="162" spans="1:21" x14ac:dyDescent="0.2">
      <c r="A162" s="4" t="s">
        <v>97</v>
      </c>
      <c r="B162" s="56">
        <v>1905</v>
      </c>
      <c r="C162" s="56"/>
      <c r="D162" s="5">
        <f t="shared" ref="D162:D213" si="80">SUM(B162:C162)</f>
        <v>1905</v>
      </c>
      <c r="E162" s="56"/>
      <c r="F162" s="56"/>
      <c r="G162" s="5"/>
      <c r="H162" s="5"/>
      <c r="I162" s="5"/>
      <c r="J162" s="56">
        <v>807</v>
      </c>
      <c r="K162" s="56">
        <v>0</v>
      </c>
      <c r="L162" s="5">
        <v>807</v>
      </c>
      <c r="M162" s="63">
        <v>745</v>
      </c>
      <c r="N162" s="56"/>
      <c r="O162" s="5">
        <f t="shared" ref="O162:O213" si="81">SUM(M162:N162)</f>
        <v>745</v>
      </c>
      <c r="P162" s="62">
        <f t="shared" ref="P162:P188" si="82">SUM(O162/L162)</f>
        <v>0.92317224287484512</v>
      </c>
      <c r="Q162" s="50"/>
      <c r="R162" s="50"/>
      <c r="S162" s="50"/>
      <c r="T162" s="50"/>
      <c r="U162" s="50"/>
    </row>
    <row r="163" spans="1:21" x14ac:dyDescent="0.2">
      <c r="A163" s="4" t="s">
        <v>191</v>
      </c>
      <c r="B163" s="56">
        <v>0</v>
      </c>
      <c r="C163" s="56"/>
      <c r="D163" s="5"/>
      <c r="E163" s="56"/>
      <c r="F163" s="56"/>
      <c r="G163" s="5"/>
      <c r="H163" s="5"/>
      <c r="I163" s="5"/>
      <c r="J163" s="56">
        <v>628</v>
      </c>
      <c r="K163" s="56"/>
      <c r="L163" s="5">
        <v>628</v>
      </c>
      <c r="M163" s="63">
        <v>628</v>
      </c>
      <c r="N163" s="56"/>
      <c r="O163" s="5">
        <v>628</v>
      </c>
      <c r="P163" s="62">
        <f t="shared" si="82"/>
        <v>1</v>
      </c>
      <c r="Q163" s="50"/>
      <c r="R163" s="50"/>
      <c r="S163" s="50"/>
      <c r="T163" s="50"/>
      <c r="U163" s="50"/>
    </row>
    <row r="164" spans="1:21" x14ac:dyDescent="0.2">
      <c r="A164" s="4" t="s">
        <v>41</v>
      </c>
      <c r="B164" s="56">
        <v>1518</v>
      </c>
      <c r="C164" s="56"/>
      <c r="D164" s="5">
        <f t="shared" si="80"/>
        <v>1518</v>
      </c>
      <c r="E164" s="56"/>
      <c r="F164" s="56"/>
      <c r="G164" s="5"/>
      <c r="H164" s="5"/>
      <c r="I164" s="30"/>
      <c r="J164" s="56">
        <v>1088</v>
      </c>
      <c r="K164" s="56">
        <v>0</v>
      </c>
      <c r="L164" s="5">
        <v>1088</v>
      </c>
      <c r="M164" s="63">
        <v>1089</v>
      </c>
      <c r="N164" s="56"/>
      <c r="O164" s="5">
        <f t="shared" si="81"/>
        <v>1089</v>
      </c>
      <c r="P164" s="62">
        <f t="shared" si="82"/>
        <v>1.0009191176470589</v>
      </c>
      <c r="Q164" s="50"/>
      <c r="R164" s="50"/>
      <c r="S164" s="50"/>
      <c r="T164" s="50"/>
      <c r="U164" s="50"/>
    </row>
    <row r="165" spans="1:21" x14ac:dyDescent="0.2">
      <c r="A165" s="4" t="s">
        <v>14</v>
      </c>
      <c r="B165" s="56">
        <v>1219</v>
      </c>
      <c r="C165" s="56"/>
      <c r="D165" s="5">
        <f t="shared" si="80"/>
        <v>1219</v>
      </c>
      <c r="E165" s="56"/>
      <c r="F165" s="56"/>
      <c r="G165" s="5"/>
      <c r="H165" s="5"/>
      <c r="I165" s="21"/>
      <c r="J165" s="56">
        <v>931</v>
      </c>
      <c r="K165" s="56">
        <v>0</v>
      </c>
      <c r="L165" s="5">
        <v>931</v>
      </c>
      <c r="M165" s="63">
        <v>867</v>
      </c>
      <c r="N165" s="56"/>
      <c r="O165" s="5">
        <f t="shared" si="81"/>
        <v>867</v>
      </c>
      <c r="P165" s="62">
        <f t="shared" si="82"/>
        <v>0.93125671321160042</v>
      </c>
      <c r="Q165" s="50"/>
      <c r="R165" s="50"/>
      <c r="S165" s="50"/>
      <c r="T165" s="50"/>
      <c r="U165" s="50"/>
    </row>
    <row r="166" spans="1:21" x14ac:dyDescent="0.2">
      <c r="A166" s="4" t="s">
        <v>64</v>
      </c>
      <c r="B166" s="56">
        <v>254</v>
      </c>
      <c r="C166" s="56"/>
      <c r="D166" s="5">
        <f t="shared" si="80"/>
        <v>254</v>
      </c>
      <c r="E166" s="56"/>
      <c r="F166" s="56"/>
      <c r="G166" s="5"/>
      <c r="H166" s="5"/>
      <c r="I166" s="21"/>
      <c r="J166" s="56">
        <v>0</v>
      </c>
      <c r="K166" s="56">
        <v>0</v>
      </c>
      <c r="L166" s="5">
        <v>0</v>
      </c>
      <c r="M166" s="63">
        <v>0</v>
      </c>
      <c r="N166" s="56"/>
      <c r="O166" s="5">
        <v>0</v>
      </c>
      <c r="P166" s="62">
        <v>0</v>
      </c>
      <c r="Q166" s="50"/>
      <c r="R166" s="50"/>
      <c r="S166" s="50"/>
      <c r="T166" s="50"/>
      <c r="U166" s="50"/>
    </row>
    <row r="167" spans="1:21" x14ac:dyDescent="0.2">
      <c r="A167" s="4" t="s">
        <v>98</v>
      </c>
      <c r="B167" s="56">
        <v>508</v>
      </c>
      <c r="C167" s="56"/>
      <c r="D167" s="5">
        <f t="shared" si="80"/>
        <v>508</v>
      </c>
      <c r="E167" s="56"/>
      <c r="F167" s="56"/>
      <c r="G167" s="5"/>
      <c r="H167" s="5"/>
      <c r="I167" s="5"/>
      <c r="J167" s="56">
        <v>0</v>
      </c>
      <c r="K167" s="56">
        <v>0</v>
      </c>
      <c r="L167" s="5">
        <v>0</v>
      </c>
      <c r="M167" s="63">
        <v>0</v>
      </c>
      <c r="N167" s="56"/>
      <c r="O167" s="5">
        <f t="shared" si="81"/>
        <v>0</v>
      </c>
      <c r="P167" s="62">
        <v>0</v>
      </c>
      <c r="Q167" s="50"/>
      <c r="R167" s="50"/>
      <c r="S167" s="50"/>
      <c r="T167" s="50"/>
      <c r="U167" s="50"/>
    </row>
    <row r="168" spans="1:21" x14ac:dyDescent="0.2">
      <c r="A168" s="4" t="s">
        <v>99</v>
      </c>
      <c r="B168" s="56">
        <v>1270</v>
      </c>
      <c r="C168" s="56"/>
      <c r="D168" s="5">
        <f t="shared" si="80"/>
        <v>1270</v>
      </c>
      <c r="E168" s="56"/>
      <c r="F168" s="56"/>
      <c r="G168" s="5"/>
      <c r="H168" s="5"/>
      <c r="I168" s="5"/>
      <c r="J168" s="56">
        <v>1000</v>
      </c>
      <c r="K168" s="56">
        <v>0</v>
      </c>
      <c r="L168" s="5">
        <v>1000</v>
      </c>
      <c r="M168" s="63">
        <v>945</v>
      </c>
      <c r="N168" s="56"/>
      <c r="O168" s="5">
        <f t="shared" si="81"/>
        <v>945</v>
      </c>
      <c r="P168" s="62">
        <f t="shared" si="82"/>
        <v>0.94499999999999995</v>
      </c>
      <c r="Q168" s="50"/>
      <c r="R168" s="50"/>
      <c r="S168" s="50"/>
      <c r="T168" s="50"/>
      <c r="U168" s="50"/>
    </row>
    <row r="169" spans="1:21" x14ac:dyDescent="0.2">
      <c r="A169" s="4" t="s">
        <v>65</v>
      </c>
      <c r="B169" s="56">
        <v>3048</v>
      </c>
      <c r="C169" s="56"/>
      <c r="D169" s="5">
        <f t="shared" si="80"/>
        <v>3048</v>
      </c>
      <c r="E169" s="56"/>
      <c r="F169" s="56"/>
      <c r="G169" s="5"/>
      <c r="H169" s="5"/>
      <c r="I169" s="5"/>
      <c r="J169" s="56">
        <v>0</v>
      </c>
      <c r="K169" s="56">
        <v>0</v>
      </c>
      <c r="L169" s="5">
        <v>0</v>
      </c>
      <c r="M169" s="63">
        <v>0</v>
      </c>
      <c r="N169" s="56"/>
      <c r="O169" s="5">
        <f t="shared" si="81"/>
        <v>0</v>
      </c>
      <c r="P169" s="62">
        <v>0</v>
      </c>
      <c r="Q169" s="50"/>
      <c r="R169" s="50"/>
      <c r="S169" s="50"/>
      <c r="T169" s="50"/>
      <c r="U169" s="50"/>
    </row>
    <row r="170" spans="1:21" x14ac:dyDescent="0.2">
      <c r="A170" s="4" t="s">
        <v>100</v>
      </c>
      <c r="B170" s="56">
        <v>5080</v>
      </c>
      <c r="C170" s="56"/>
      <c r="D170" s="5">
        <f t="shared" si="80"/>
        <v>5080</v>
      </c>
      <c r="E170" s="56"/>
      <c r="F170" s="56"/>
      <c r="G170" s="5"/>
      <c r="H170" s="5"/>
      <c r="I170" s="5"/>
      <c r="J170" s="56">
        <v>0</v>
      </c>
      <c r="K170" s="56"/>
      <c r="L170" s="5">
        <v>0</v>
      </c>
      <c r="M170" s="63">
        <v>0</v>
      </c>
      <c r="N170" s="56"/>
      <c r="O170" s="5">
        <f t="shared" si="81"/>
        <v>0</v>
      </c>
      <c r="P170" s="62">
        <v>0</v>
      </c>
      <c r="Q170" s="50"/>
      <c r="R170" s="50"/>
      <c r="S170" s="50"/>
      <c r="T170" s="50"/>
      <c r="U170" s="50"/>
    </row>
    <row r="171" spans="1:21" x14ac:dyDescent="0.2">
      <c r="A171" s="4" t="s">
        <v>66</v>
      </c>
      <c r="B171" s="56">
        <v>381</v>
      </c>
      <c r="C171" s="56"/>
      <c r="D171" s="5">
        <f t="shared" si="80"/>
        <v>381</v>
      </c>
      <c r="E171" s="56"/>
      <c r="F171" s="56"/>
      <c r="G171" s="5"/>
      <c r="H171" s="5"/>
      <c r="I171" s="5"/>
      <c r="J171" s="56">
        <v>381</v>
      </c>
      <c r="K171" s="56">
        <v>0</v>
      </c>
      <c r="L171" s="5">
        <v>381</v>
      </c>
      <c r="M171" s="63">
        <v>337</v>
      </c>
      <c r="N171" s="56"/>
      <c r="O171" s="5">
        <f t="shared" si="81"/>
        <v>337</v>
      </c>
      <c r="P171" s="62">
        <f t="shared" si="82"/>
        <v>0.884514435695538</v>
      </c>
      <c r="Q171" s="50"/>
      <c r="R171" s="50"/>
      <c r="S171" s="50"/>
      <c r="T171" s="50"/>
      <c r="U171" s="50"/>
    </row>
    <row r="172" spans="1:21" x14ac:dyDescent="0.2">
      <c r="A172" s="4" t="s">
        <v>67</v>
      </c>
      <c r="B172" s="56">
        <v>508</v>
      </c>
      <c r="C172" s="56"/>
      <c r="D172" s="5">
        <f t="shared" si="80"/>
        <v>508</v>
      </c>
      <c r="E172" s="56"/>
      <c r="F172" s="56"/>
      <c r="G172" s="5"/>
      <c r="H172" s="5"/>
      <c r="I172" s="5"/>
      <c r="J172" s="56">
        <v>0</v>
      </c>
      <c r="K172" s="56"/>
      <c r="L172" s="5">
        <v>0</v>
      </c>
      <c r="M172" s="63">
        <v>0</v>
      </c>
      <c r="N172" s="56"/>
      <c r="O172" s="5">
        <f t="shared" si="81"/>
        <v>0</v>
      </c>
      <c r="P172" s="62">
        <v>0</v>
      </c>
      <c r="Q172" s="50"/>
      <c r="R172" s="50"/>
      <c r="S172" s="50"/>
      <c r="T172" s="50"/>
      <c r="U172" s="50"/>
    </row>
    <row r="173" spans="1:21" x14ac:dyDescent="0.2">
      <c r="A173" s="4" t="s">
        <v>42</v>
      </c>
      <c r="B173" s="56">
        <v>432</v>
      </c>
      <c r="C173" s="56"/>
      <c r="D173" s="5">
        <f t="shared" si="80"/>
        <v>432</v>
      </c>
      <c r="E173" s="56"/>
      <c r="F173" s="56"/>
      <c r="G173" s="5"/>
      <c r="H173" s="5"/>
      <c r="I173" s="5"/>
      <c r="J173" s="56">
        <v>438</v>
      </c>
      <c r="K173" s="56">
        <v>0</v>
      </c>
      <c r="L173" s="5">
        <v>438</v>
      </c>
      <c r="M173" s="63">
        <v>438</v>
      </c>
      <c r="N173" s="56"/>
      <c r="O173" s="5">
        <f t="shared" si="81"/>
        <v>438</v>
      </c>
      <c r="P173" s="62">
        <f t="shared" si="82"/>
        <v>1</v>
      </c>
      <c r="Q173" s="50"/>
      <c r="R173" s="50"/>
      <c r="S173" s="50"/>
      <c r="T173" s="50"/>
      <c r="U173" s="50"/>
    </row>
    <row r="174" spans="1:21" x14ac:dyDescent="0.2">
      <c r="A174" s="4" t="s">
        <v>15</v>
      </c>
      <c r="B174" s="56">
        <v>1143</v>
      </c>
      <c r="C174" s="56"/>
      <c r="D174" s="5">
        <f t="shared" si="80"/>
        <v>1143</v>
      </c>
      <c r="E174" s="56"/>
      <c r="F174" s="56"/>
      <c r="G174" s="5"/>
      <c r="H174" s="5"/>
      <c r="I174" s="5"/>
      <c r="J174" s="56">
        <v>551</v>
      </c>
      <c r="K174" s="56">
        <v>0</v>
      </c>
      <c r="L174" s="5">
        <v>551</v>
      </c>
      <c r="M174" s="63">
        <v>460</v>
      </c>
      <c r="N174" s="56"/>
      <c r="O174" s="5">
        <f t="shared" si="81"/>
        <v>460</v>
      </c>
      <c r="P174" s="62">
        <f t="shared" si="82"/>
        <v>0.83484573502722326</v>
      </c>
      <c r="Q174" s="50"/>
      <c r="R174" s="50"/>
      <c r="S174" s="50"/>
      <c r="T174" s="50"/>
      <c r="U174" s="50"/>
    </row>
    <row r="175" spans="1:21" x14ac:dyDescent="0.2">
      <c r="A175" s="4" t="s">
        <v>101</v>
      </c>
      <c r="B175" s="56">
        <v>508</v>
      </c>
      <c r="C175" s="56"/>
      <c r="D175" s="5">
        <f t="shared" si="80"/>
        <v>508</v>
      </c>
      <c r="E175" s="56"/>
      <c r="F175" s="56"/>
      <c r="G175" s="5"/>
      <c r="H175" s="5"/>
      <c r="I175" s="5"/>
      <c r="J175" s="56">
        <v>0</v>
      </c>
      <c r="K175" s="56">
        <v>0</v>
      </c>
      <c r="L175" s="5">
        <v>0</v>
      </c>
      <c r="M175" s="63">
        <v>0</v>
      </c>
      <c r="N175" s="56"/>
      <c r="O175" s="5">
        <f t="shared" si="81"/>
        <v>0</v>
      </c>
      <c r="P175" s="62">
        <v>0</v>
      </c>
      <c r="Q175" s="50"/>
      <c r="R175" s="50"/>
      <c r="S175" s="50"/>
      <c r="T175" s="50"/>
      <c r="U175" s="50"/>
    </row>
    <row r="176" spans="1:21" x14ac:dyDescent="0.2">
      <c r="A176" s="4" t="s">
        <v>68</v>
      </c>
      <c r="B176" s="56">
        <v>826</v>
      </c>
      <c r="C176" s="56"/>
      <c r="D176" s="5">
        <f t="shared" si="80"/>
        <v>826</v>
      </c>
      <c r="E176" s="56"/>
      <c r="F176" s="56"/>
      <c r="G176" s="5"/>
      <c r="H176" s="5"/>
      <c r="I176" s="5"/>
      <c r="J176" s="56">
        <v>0</v>
      </c>
      <c r="K176" s="56">
        <v>0</v>
      </c>
      <c r="L176" s="5">
        <v>0</v>
      </c>
      <c r="M176" s="63">
        <v>0</v>
      </c>
      <c r="N176" s="56"/>
      <c r="O176" s="5">
        <f t="shared" si="81"/>
        <v>0</v>
      </c>
      <c r="P176" s="62">
        <v>0</v>
      </c>
      <c r="Q176" s="50"/>
      <c r="R176" s="50"/>
      <c r="S176" s="50"/>
      <c r="T176" s="50"/>
      <c r="U176" s="50"/>
    </row>
    <row r="177" spans="1:21" x14ac:dyDescent="0.2">
      <c r="A177" s="4" t="s">
        <v>102</v>
      </c>
      <c r="B177" s="56">
        <v>318</v>
      </c>
      <c r="C177" s="56"/>
      <c r="D177" s="5">
        <f t="shared" si="80"/>
        <v>318</v>
      </c>
      <c r="E177" s="56"/>
      <c r="F177" s="56"/>
      <c r="G177" s="5"/>
      <c r="H177" s="5"/>
      <c r="I177" s="5"/>
      <c r="J177" s="56">
        <v>0</v>
      </c>
      <c r="K177" s="56">
        <v>0</v>
      </c>
      <c r="L177" s="5">
        <v>0</v>
      </c>
      <c r="M177" s="63">
        <v>0</v>
      </c>
      <c r="N177" s="56"/>
      <c r="O177" s="5">
        <f t="shared" si="81"/>
        <v>0</v>
      </c>
      <c r="P177" s="62">
        <v>0</v>
      </c>
      <c r="Q177" s="50"/>
      <c r="R177" s="50"/>
      <c r="S177" s="50"/>
      <c r="T177" s="50"/>
      <c r="U177" s="50"/>
    </row>
    <row r="178" spans="1:21" x14ac:dyDescent="0.2">
      <c r="A178" s="4" t="s">
        <v>16</v>
      </c>
      <c r="B178" s="56">
        <v>990</v>
      </c>
      <c r="C178" s="56"/>
      <c r="D178" s="5">
        <f t="shared" si="80"/>
        <v>990</v>
      </c>
      <c r="E178" s="56"/>
      <c r="F178" s="56"/>
      <c r="G178" s="5"/>
      <c r="H178" s="5"/>
      <c r="I178" s="5"/>
      <c r="J178" s="56">
        <v>781</v>
      </c>
      <c r="K178" s="56">
        <v>0</v>
      </c>
      <c r="L178" s="5">
        <v>781</v>
      </c>
      <c r="M178" s="63">
        <v>718</v>
      </c>
      <c r="N178" s="56"/>
      <c r="O178" s="5">
        <f t="shared" si="81"/>
        <v>718</v>
      </c>
      <c r="P178" s="62">
        <f t="shared" si="82"/>
        <v>0.91933418693982072</v>
      </c>
      <c r="Q178" s="50"/>
      <c r="R178" s="50"/>
      <c r="S178" s="50"/>
      <c r="T178" s="50"/>
      <c r="U178" s="50"/>
    </row>
    <row r="179" spans="1:21" x14ac:dyDescent="0.2">
      <c r="A179" s="4" t="s">
        <v>103</v>
      </c>
      <c r="B179" s="56">
        <v>318</v>
      </c>
      <c r="C179" s="56"/>
      <c r="D179" s="5">
        <f t="shared" si="80"/>
        <v>318</v>
      </c>
      <c r="E179" s="56"/>
      <c r="F179" s="56"/>
      <c r="G179" s="5"/>
      <c r="H179" s="5"/>
      <c r="I179" s="5"/>
      <c r="J179" s="56">
        <v>307</v>
      </c>
      <c r="K179" s="56">
        <v>0</v>
      </c>
      <c r="L179" s="5">
        <v>307</v>
      </c>
      <c r="M179" s="63">
        <v>235</v>
      </c>
      <c r="N179" s="56"/>
      <c r="O179" s="5">
        <f t="shared" si="81"/>
        <v>235</v>
      </c>
      <c r="P179" s="62">
        <f t="shared" si="82"/>
        <v>0.76547231270358307</v>
      </c>
      <c r="Q179" s="50"/>
      <c r="R179" s="50"/>
      <c r="S179" s="50"/>
      <c r="T179" s="50"/>
      <c r="U179" s="50"/>
    </row>
    <row r="180" spans="1:21" x14ac:dyDescent="0.2">
      <c r="A180" s="5" t="s">
        <v>104</v>
      </c>
      <c r="B180" s="56">
        <v>483</v>
      </c>
      <c r="C180" s="56"/>
      <c r="D180" s="5">
        <f t="shared" si="80"/>
        <v>483</v>
      </c>
      <c r="E180" s="56"/>
      <c r="F180" s="56"/>
      <c r="G180" s="5"/>
      <c r="H180" s="5"/>
      <c r="I180" s="5"/>
      <c r="J180" s="56">
        <v>484</v>
      </c>
      <c r="K180" s="56">
        <v>0</v>
      </c>
      <c r="L180" s="5">
        <v>484</v>
      </c>
      <c r="M180" s="63">
        <v>466</v>
      </c>
      <c r="N180" s="56"/>
      <c r="O180" s="5">
        <f t="shared" si="81"/>
        <v>466</v>
      </c>
      <c r="P180" s="62">
        <f t="shared" si="82"/>
        <v>0.96280991735537191</v>
      </c>
      <c r="Q180" s="50"/>
      <c r="R180" s="50"/>
      <c r="S180" s="50"/>
      <c r="T180" s="50"/>
      <c r="U180" s="50"/>
    </row>
    <row r="181" spans="1:21" x14ac:dyDescent="0.2">
      <c r="A181" s="5" t="s">
        <v>43</v>
      </c>
      <c r="B181" s="56">
        <v>1650</v>
      </c>
      <c r="C181" s="56"/>
      <c r="D181" s="5">
        <f t="shared" si="80"/>
        <v>1650</v>
      </c>
      <c r="E181" s="56"/>
      <c r="F181" s="56"/>
      <c r="G181" s="5"/>
      <c r="H181" s="5"/>
      <c r="I181" s="5"/>
      <c r="J181" s="56">
        <v>1413</v>
      </c>
      <c r="K181" s="56">
        <v>0</v>
      </c>
      <c r="L181" s="5">
        <v>1413</v>
      </c>
      <c r="M181" s="63">
        <v>1413</v>
      </c>
      <c r="N181" s="56"/>
      <c r="O181" s="5">
        <f t="shared" si="81"/>
        <v>1413</v>
      </c>
      <c r="P181" s="62">
        <f t="shared" si="82"/>
        <v>1</v>
      </c>
      <c r="Q181" s="50"/>
      <c r="R181" s="50"/>
      <c r="S181" s="50"/>
      <c r="T181" s="50"/>
      <c r="U181" s="50"/>
    </row>
    <row r="182" spans="1:21" x14ac:dyDescent="0.2">
      <c r="A182" s="5" t="s">
        <v>17</v>
      </c>
      <c r="B182" s="56">
        <v>286</v>
      </c>
      <c r="C182" s="56"/>
      <c r="D182" s="5">
        <f t="shared" si="80"/>
        <v>286</v>
      </c>
      <c r="E182" s="56"/>
      <c r="F182" s="56"/>
      <c r="G182" s="5"/>
      <c r="H182" s="5"/>
      <c r="I182" s="5"/>
      <c r="J182" s="56">
        <v>1140</v>
      </c>
      <c r="K182" s="56">
        <v>0</v>
      </c>
      <c r="L182" s="5">
        <v>1140</v>
      </c>
      <c r="M182" s="63">
        <v>1139</v>
      </c>
      <c r="N182" s="56"/>
      <c r="O182" s="5">
        <f>SUM(M182:N182)</f>
        <v>1139</v>
      </c>
      <c r="P182" s="62">
        <f t="shared" si="82"/>
        <v>0.99912280701754386</v>
      </c>
      <c r="Q182" s="50"/>
      <c r="R182" s="50"/>
      <c r="S182" s="50"/>
      <c r="T182" s="50"/>
      <c r="U182" s="50"/>
    </row>
    <row r="183" spans="1:21" x14ac:dyDescent="0.2">
      <c r="A183" s="5" t="s">
        <v>69</v>
      </c>
      <c r="B183" s="56">
        <v>1905</v>
      </c>
      <c r="C183" s="56"/>
      <c r="D183" s="5">
        <f t="shared" si="80"/>
        <v>1905</v>
      </c>
      <c r="E183" s="56"/>
      <c r="F183" s="56"/>
      <c r="G183" s="5"/>
      <c r="H183" s="5"/>
      <c r="I183" s="5"/>
      <c r="J183" s="56">
        <v>0</v>
      </c>
      <c r="K183" s="56">
        <v>0</v>
      </c>
      <c r="L183" s="5">
        <v>0</v>
      </c>
      <c r="M183" s="63">
        <v>0</v>
      </c>
      <c r="N183" s="56"/>
      <c r="O183" s="5">
        <f t="shared" si="81"/>
        <v>0</v>
      </c>
      <c r="P183" s="62">
        <v>0</v>
      </c>
      <c r="Q183" s="50"/>
      <c r="R183" s="50"/>
      <c r="S183" s="50"/>
      <c r="T183" s="50"/>
      <c r="U183" s="50"/>
    </row>
    <row r="184" spans="1:21" x14ac:dyDescent="0.2">
      <c r="A184" s="5" t="s">
        <v>105</v>
      </c>
      <c r="B184" s="56">
        <v>508</v>
      </c>
      <c r="C184" s="56"/>
      <c r="D184" s="5">
        <f t="shared" si="80"/>
        <v>508</v>
      </c>
      <c r="E184" s="56"/>
      <c r="F184" s="56"/>
      <c r="G184" s="5"/>
      <c r="H184" s="5"/>
      <c r="I184" s="5"/>
      <c r="J184" s="56">
        <v>0</v>
      </c>
      <c r="K184" s="56">
        <v>0</v>
      </c>
      <c r="L184" s="5">
        <v>0</v>
      </c>
      <c r="M184" s="63">
        <v>0</v>
      </c>
      <c r="N184" s="56"/>
      <c r="O184" s="5">
        <f t="shared" si="81"/>
        <v>0</v>
      </c>
      <c r="P184" s="62">
        <v>0</v>
      </c>
      <c r="Q184" s="50"/>
      <c r="R184" s="50"/>
      <c r="S184" s="50"/>
      <c r="T184" s="50"/>
      <c r="U184" s="50"/>
    </row>
    <row r="185" spans="1:21" x14ac:dyDescent="0.2">
      <c r="A185" s="5" t="s">
        <v>192</v>
      </c>
      <c r="B185" s="56">
        <v>0</v>
      </c>
      <c r="C185" s="56"/>
      <c r="D185" s="5">
        <f t="shared" si="80"/>
        <v>0</v>
      </c>
      <c r="E185" s="56"/>
      <c r="F185" s="56"/>
      <c r="G185" s="5"/>
      <c r="H185" s="5"/>
      <c r="I185" s="5"/>
      <c r="J185" s="56">
        <v>635</v>
      </c>
      <c r="K185" s="56"/>
      <c r="L185" s="5">
        <v>635</v>
      </c>
      <c r="M185" s="63">
        <v>635</v>
      </c>
      <c r="N185" s="56"/>
      <c r="O185" s="5">
        <v>635</v>
      </c>
      <c r="P185" s="62">
        <f t="shared" si="82"/>
        <v>1</v>
      </c>
      <c r="Q185" s="50"/>
      <c r="R185" s="50"/>
      <c r="S185" s="50"/>
      <c r="T185" s="50"/>
      <c r="U185" s="50"/>
    </row>
    <row r="186" spans="1:21" x14ac:dyDescent="0.2">
      <c r="A186" s="5" t="s">
        <v>44</v>
      </c>
      <c r="B186" s="56">
        <v>1518</v>
      </c>
      <c r="C186" s="56"/>
      <c r="D186" s="5">
        <f t="shared" si="80"/>
        <v>1518</v>
      </c>
      <c r="E186" s="56"/>
      <c r="F186" s="56"/>
      <c r="G186" s="5"/>
      <c r="H186" s="5"/>
      <c r="I186" s="5"/>
      <c r="J186" s="56">
        <v>1418</v>
      </c>
      <c r="K186" s="56">
        <v>0</v>
      </c>
      <c r="L186" s="5">
        <v>1418</v>
      </c>
      <c r="M186" s="63">
        <v>1349</v>
      </c>
      <c r="N186" s="56"/>
      <c r="O186" s="5">
        <f t="shared" si="81"/>
        <v>1349</v>
      </c>
      <c r="P186" s="62">
        <f t="shared" si="82"/>
        <v>0.95133991537376583</v>
      </c>
      <c r="Q186" s="50"/>
      <c r="R186" s="50"/>
      <c r="S186" s="50"/>
      <c r="T186" s="50"/>
      <c r="U186" s="50"/>
    </row>
    <row r="187" spans="1:21" x14ac:dyDescent="0.2">
      <c r="A187" s="5" t="s">
        <v>106</v>
      </c>
      <c r="B187" s="56">
        <v>381</v>
      </c>
      <c r="C187" s="56"/>
      <c r="D187" s="5">
        <f t="shared" si="80"/>
        <v>381</v>
      </c>
      <c r="E187" s="56"/>
      <c r="F187" s="56"/>
      <c r="G187" s="5"/>
      <c r="H187" s="5"/>
      <c r="I187" s="5"/>
      <c r="J187" s="56">
        <v>381</v>
      </c>
      <c r="K187" s="56">
        <v>0</v>
      </c>
      <c r="L187" s="5">
        <v>381</v>
      </c>
      <c r="M187" s="63">
        <v>287</v>
      </c>
      <c r="N187" s="56"/>
      <c r="O187" s="5">
        <f t="shared" si="81"/>
        <v>287</v>
      </c>
      <c r="P187" s="62">
        <f t="shared" si="82"/>
        <v>0.75328083989501315</v>
      </c>
      <c r="Q187" s="50"/>
      <c r="R187" s="50"/>
      <c r="S187" s="50"/>
      <c r="T187" s="50"/>
      <c r="U187" s="50"/>
    </row>
    <row r="188" spans="1:21" x14ac:dyDescent="0.2">
      <c r="A188" s="5" t="s">
        <v>23</v>
      </c>
      <c r="B188" s="56">
        <v>254</v>
      </c>
      <c r="C188" s="56"/>
      <c r="D188" s="5">
        <f t="shared" si="80"/>
        <v>254</v>
      </c>
      <c r="E188" s="56"/>
      <c r="F188" s="56"/>
      <c r="G188" s="5"/>
      <c r="H188" s="5"/>
      <c r="I188" s="5"/>
      <c r="J188" s="56">
        <v>39</v>
      </c>
      <c r="K188" s="56">
        <v>0</v>
      </c>
      <c r="L188" s="5">
        <v>39</v>
      </c>
      <c r="M188" s="63">
        <v>38</v>
      </c>
      <c r="N188" s="56"/>
      <c r="O188" s="5">
        <f t="shared" si="81"/>
        <v>38</v>
      </c>
      <c r="P188" s="62">
        <f t="shared" si="82"/>
        <v>0.97435897435897434</v>
      </c>
      <c r="Q188" s="50"/>
      <c r="R188" s="50"/>
      <c r="S188" s="50"/>
      <c r="T188" s="50"/>
      <c r="U188" s="50"/>
    </row>
    <row r="189" spans="1:21" x14ac:dyDescent="0.2">
      <c r="A189" s="5" t="s">
        <v>107</v>
      </c>
      <c r="B189" s="56">
        <v>1905</v>
      </c>
      <c r="C189" s="56"/>
      <c r="D189" s="5">
        <f t="shared" si="80"/>
        <v>1905</v>
      </c>
      <c r="E189" s="56"/>
      <c r="F189" s="56"/>
      <c r="G189" s="5"/>
      <c r="H189" s="5"/>
      <c r="I189" s="5"/>
      <c r="J189" s="56">
        <v>0</v>
      </c>
      <c r="K189" s="56">
        <v>0</v>
      </c>
      <c r="L189" s="5">
        <v>0</v>
      </c>
      <c r="M189" s="63">
        <v>0</v>
      </c>
      <c r="N189" s="56"/>
      <c r="O189" s="5">
        <f t="shared" si="81"/>
        <v>0</v>
      </c>
      <c r="P189" s="62">
        <v>0</v>
      </c>
      <c r="Q189" s="50"/>
      <c r="R189" s="50"/>
      <c r="S189" s="50"/>
      <c r="T189" s="50"/>
      <c r="U189" s="50"/>
    </row>
    <row r="190" spans="1:21" x14ac:dyDescent="0.2">
      <c r="A190" s="5" t="s">
        <v>18</v>
      </c>
      <c r="B190" s="56">
        <v>1375</v>
      </c>
      <c r="C190" s="56"/>
      <c r="D190" s="5">
        <f t="shared" si="80"/>
        <v>1375</v>
      </c>
      <c r="E190" s="56"/>
      <c r="F190" s="56"/>
      <c r="G190" s="5"/>
      <c r="H190" s="5"/>
      <c r="I190" s="39"/>
      <c r="J190" s="56">
        <v>1139</v>
      </c>
      <c r="K190" s="56">
        <v>0</v>
      </c>
      <c r="L190" s="5">
        <v>1139</v>
      </c>
      <c r="M190" s="63">
        <v>1082</v>
      </c>
      <c r="N190" s="56"/>
      <c r="O190" s="5">
        <f t="shared" si="81"/>
        <v>1082</v>
      </c>
      <c r="P190" s="62">
        <f t="shared" ref="P190:P212" si="83">SUM(O190/L190)</f>
        <v>0.94995610184372259</v>
      </c>
      <c r="Q190" s="50"/>
      <c r="R190" s="50"/>
      <c r="S190" s="50"/>
      <c r="T190" s="50"/>
      <c r="U190" s="50"/>
    </row>
    <row r="191" spans="1:21" x14ac:dyDescent="0.2">
      <c r="A191" s="5" t="s">
        <v>129</v>
      </c>
      <c r="B191" s="56">
        <v>0</v>
      </c>
      <c r="C191" s="56"/>
      <c r="D191" s="5">
        <f t="shared" ref="D191" si="84">SUM(B191:C191)</f>
        <v>0</v>
      </c>
      <c r="E191" s="56"/>
      <c r="F191" s="56"/>
      <c r="G191" s="5"/>
      <c r="H191" s="5"/>
      <c r="I191" s="39"/>
      <c r="J191" s="56">
        <v>315</v>
      </c>
      <c r="K191" s="56">
        <v>0</v>
      </c>
      <c r="L191" s="5">
        <v>315</v>
      </c>
      <c r="M191" s="63">
        <v>313</v>
      </c>
      <c r="N191" s="56"/>
      <c r="O191" s="5">
        <f t="shared" ref="O191" si="85">SUM(M191:N191)</f>
        <v>313</v>
      </c>
      <c r="P191" s="62">
        <f t="shared" si="83"/>
        <v>0.99365079365079367</v>
      </c>
      <c r="Q191" s="50"/>
      <c r="R191" s="50"/>
      <c r="S191" s="50"/>
      <c r="T191" s="50"/>
      <c r="U191" s="50"/>
    </row>
    <row r="192" spans="1:21" x14ac:dyDescent="0.2">
      <c r="A192" s="5" t="s">
        <v>193</v>
      </c>
      <c r="B192" s="56">
        <v>0</v>
      </c>
      <c r="C192" s="56"/>
      <c r="D192" s="5">
        <f t="shared" si="80"/>
        <v>0</v>
      </c>
      <c r="E192" s="56"/>
      <c r="F192" s="56"/>
      <c r="G192" s="5"/>
      <c r="H192" s="5"/>
      <c r="I192" s="39"/>
      <c r="J192" s="56">
        <v>936</v>
      </c>
      <c r="K192" s="56">
        <v>0</v>
      </c>
      <c r="L192" s="5">
        <v>936</v>
      </c>
      <c r="M192" s="63">
        <v>936</v>
      </c>
      <c r="N192" s="56"/>
      <c r="O192" s="5">
        <v>936</v>
      </c>
      <c r="P192" s="62">
        <f t="shared" si="83"/>
        <v>1</v>
      </c>
      <c r="Q192" s="50"/>
      <c r="R192" s="50"/>
      <c r="S192" s="50"/>
      <c r="T192" s="50"/>
      <c r="U192" s="50"/>
    </row>
    <row r="193" spans="1:21" x14ac:dyDescent="0.2">
      <c r="A193" s="5" t="s">
        <v>70</v>
      </c>
      <c r="B193" s="56">
        <v>1270</v>
      </c>
      <c r="C193" s="56"/>
      <c r="D193" s="5">
        <f t="shared" si="80"/>
        <v>1270</v>
      </c>
      <c r="E193" s="56"/>
      <c r="F193" s="56"/>
      <c r="G193" s="5"/>
      <c r="H193" s="5"/>
      <c r="I193" s="39"/>
      <c r="J193" s="56">
        <v>0</v>
      </c>
      <c r="K193" s="56">
        <v>0</v>
      </c>
      <c r="L193" s="5">
        <v>0</v>
      </c>
      <c r="M193" s="63">
        <v>0</v>
      </c>
      <c r="N193" s="56"/>
      <c r="O193" s="5">
        <f t="shared" si="81"/>
        <v>0</v>
      </c>
      <c r="P193" s="62">
        <v>0</v>
      </c>
      <c r="Q193" s="50"/>
      <c r="R193" s="50"/>
      <c r="S193" s="50"/>
      <c r="T193" s="50"/>
      <c r="U193" s="50"/>
    </row>
    <row r="194" spans="1:21" x14ac:dyDescent="0.2">
      <c r="A194" s="5" t="s">
        <v>187</v>
      </c>
      <c r="B194" s="56">
        <v>0</v>
      </c>
      <c r="C194" s="56"/>
      <c r="D194" s="5">
        <f t="shared" si="80"/>
        <v>0</v>
      </c>
      <c r="E194" s="56"/>
      <c r="F194" s="56"/>
      <c r="G194" s="5"/>
      <c r="H194" s="5"/>
      <c r="I194" s="39"/>
      <c r="J194" s="56">
        <v>1155</v>
      </c>
      <c r="K194" s="56"/>
      <c r="L194" s="5">
        <v>1155</v>
      </c>
      <c r="M194" s="63">
        <v>1150</v>
      </c>
      <c r="N194" s="56"/>
      <c r="O194" s="5">
        <f t="shared" si="81"/>
        <v>1150</v>
      </c>
      <c r="P194" s="62">
        <f t="shared" si="83"/>
        <v>0.99567099567099571</v>
      </c>
      <c r="Q194" s="50"/>
      <c r="R194" s="50"/>
      <c r="S194" s="50"/>
      <c r="T194" s="50"/>
      <c r="U194" s="50"/>
    </row>
    <row r="195" spans="1:21" x14ac:dyDescent="0.2">
      <c r="A195" s="5" t="s">
        <v>130</v>
      </c>
      <c r="B195" s="56">
        <v>0</v>
      </c>
      <c r="C195" s="56"/>
      <c r="D195" s="5">
        <f t="shared" si="80"/>
        <v>0</v>
      </c>
      <c r="E195" s="56"/>
      <c r="F195" s="56"/>
      <c r="G195" s="5"/>
      <c r="H195" s="5"/>
      <c r="I195" s="39"/>
      <c r="J195" s="56">
        <v>419</v>
      </c>
      <c r="K195" s="56">
        <v>0</v>
      </c>
      <c r="L195" s="5">
        <v>419</v>
      </c>
      <c r="M195" s="63">
        <v>419</v>
      </c>
      <c r="N195" s="56"/>
      <c r="O195" s="5">
        <f t="shared" si="81"/>
        <v>419</v>
      </c>
      <c r="P195" s="62">
        <f t="shared" si="83"/>
        <v>1</v>
      </c>
      <c r="Q195" s="50"/>
      <c r="R195" s="50"/>
      <c r="S195" s="50"/>
      <c r="T195" s="50"/>
      <c r="U195" s="50"/>
    </row>
    <row r="196" spans="1:21" x14ac:dyDescent="0.2">
      <c r="A196" s="5" t="s">
        <v>194</v>
      </c>
      <c r="B196" s="56">
        <v>0</v>
      </c>
      <c r="C196" s="56"/>
      <c r="D196" s="5">
        <f t="shared" ref="D196:D197" si="86">SUM(B196:C196)</f>
        <v>0</v>
      </c>
      <c r="E196" s="56"/>
      <c r="F196" s="56"/>
      <c r="G196" s="5"/>
      <c r="H196" s="5"/>
      <c r="I196" s="39"/>
      <c r="J196" s="56">
        <v>1113</v>
      </c>
      <c r="K196" s="56">
        <v>0</v>
      </c>
      <c r="L196" s="5">
        <v>1113</v>
      </c>
      <c r="M196" s="63">
        <v>1113</v>
      </c>
      <c r="N196" s="56"/>
      <c r="O196" s="5">
        <f>SUM(M196:N196)</f>
        <v>1113</v>
      </c>
      <c r="P196" s="62">
        <f t="shared" si="83"/>
        <v>1</v>
      </c>
      <c r="Q196" s="50"/>
      <c r="R196" s="50"/>
      <c r="S196" s="50"/>
      <c r="T196" s="50"/>
      <c r="U196" s="50"/>
    </row>
    <row r="197" spans="1:21" x14ac:dyDescent="0.2">
      <c r="A197" s="5" t="s">
        <v>195</v>
      </c>
      <c r="B197" s="56">
        <v>0</v>
      </c>
      <c r="C197" s="56"/>
      <c r="D197" s="5">
        <f t="shared" si="86"/>
        <v>0</v>
      </c>
      <c r="E197" s="56"/>
      <c r="F197" s="56"/>
      <c r="G197" s="5"/>
      <c r="H197" s="5"/>
      <c r="I197" s="39"/>
      <c r="J197" s="56">
        <v>699</v>
      </c>
      <c r="K197" s="56">
        <v>0</v>
      </c>
      <c r="L197" s="5">
        <v>699</v>
      </c>
      <c r="M197" s="63">
        <v>699</v>
      </c>
      <c r="N197" s="56"/>
      <c r="O197" s="5">
        <f t="shared" ref="O197" si="87">SUM(M197:N197)</f>
        <v>699</v>
      </c>
      <c r="P197" s="62">
        <f t="shared" si="83"/>
        <v>1</v>
      </c>
      <c r="Q197" s="50"/>
      <c r="R197" s="50"/>
      <c r="S197" s="50"/>
      <c r="T197" s="50"/>
      <c r="U197" s="50"/>
    </row>
    <row r="198" spans="1:21" x14ac:dyDescent="0.2">
      <c r="A198" s="5" t="s">
        <v>19</v>
      </c>
      <c r="B198" s="56">
        <v>5828</v>
      </c>
      <c r="C198" s="56"/>
      <c r="D198" s="5">
        <f t="shared" si="80"/>
        <v>5828</v>
      </c>
      <c r="E198" s="56"/>
      <c r="F198" s="56"/>
      <c r="G198" s="5"/>
      <c r="H198" s="39"/>
      <c r="I198" s="39"/>
      <c r="J198" s="56">
        <v>8083</v>
      </c>
      <c r="K198" s="56">
        <v>0</v>
      </c>
      <c r="L198" s="5">
        <v>8083</v>
      </c>
      <c r="M198" s="63">
        <v>8007</v>
      </c>
      <c r="N198" s="56"/>
      <c r="O198" s="5">
        <f t="shared" si="81"/>
        <v>8007</v>
      </c>
      <c r="P198" s="62">
        <f t="shared" si="83"/>
        <v>0.99059755041445008</v>
      </c>
    </row>
    <row r="199" spans="1:21" x14ac:dyDescent="0.2">
      <c r="A199" s="5" t="s">
        <v>20</v>
      </c>
      <c r="B199" s="56">
        <v>1230</v>
      </c>
      <c r="C199" s="56"/>
      <c r="D199" s="5">
        <f t="shared" si="80"/>
        <v>1230</v>
      </c>
      <c r="E199" s="56"/>
      <c r="F199" s="56"/>
      <c r="G199" s="5"/>
      <c r="H199" s="39"/>
      <c r="I199" s="39"/>
      <c r="J199" s="56">
        <v>10089</v>
      </c>
      <c r="K199" s="56">
        <v>0</v>
      </c>
      <c r="L199" s="5">
        <v>10089</v>
      </c>
      <c r="M199" s="63">
        <v>9988</v>
      </c>
      <c r="N199" s="56"/>
      <c r="O199" s="5">
        <f t="shared" si="81"/>
        <v>9988</v>
      </c>
      <c r="P199" s="62">
        <f t="shared" si="83"/>
        <v>0.98998909703637628</v>
      </c>
    </row>
    <row r="200" spans="1:21" x14ac:dyDescent="0.2">
      <c r="A200" s="5" t="s">
        <v>71</v>
      </c>
      <c r="B200" s="56">
        <v>508</v>
      </c>
      <c r="C200" s="56"/>
      <c r="D200" s="5">
        <f t="shared" si="80"/>
        <v>508</v>
      </c>
      <c r="E200" s="56"/>
      <c r="F200" s="56"/>
      <c r="G200" s="5"/>
      <c r="H200" s="39"/>
      <c r="I200" s="39"/>
      <c r="J200" s="56">
        <v>508</v>
      </c>
      <c r="K200" s="56">
        <v>0</v>
      </c>
      <c r="L200" s="5">
        <v>508</v>
      </c>
      <c r="M200" s="63">
        <v>508</v>
      </c>
      <c r="N200" s="56"/>
      <c r="O200" s="5">
        <f t="shared" si="81"/>
        <v>508</v>
      </c>
      <c r="P200" s="62">
        <f t="shared" si="83"/>
        <v>1</v>
      </c>
    </row>
    <row r="201" spans="1:21" x14ac:dyDescent="0.2">
      <c r="A201" s="37" t="s">
        <v>72</v>
      </c>
      <c r="B201" s="56">
        <v>1905</v>
      </c>
      <c r="C201" s="56"/>
      <c r="D201" s="5">
        <f t="shared" si="80"/>
        <v>1905</v>
      </c>
      <c r="E201" s="56"/>
      <c r="F201" s="56"/>
      <c r="G201" s="5"/>
      <c r="H201" s="39"/>
      <c r="I201" s="39"/>
      <c r="J201" s="56">
        <v>3000</v>
      </c>
      <c r="K201" s="56">
        <v>0</v>
      </c>
      <c r="L201" s="5">
        <v>3000</v>
      </c>
      <c r="M201" s="63">
        <v>3000</v>
      </c>
      <c r="N201" s="56"/>
      <c r="O201" s="5">
        <f t="shared" si="81"/>
        <v>3000</v>
      </c>
      <c r="P201" s="62">
        <f t="shared" si="83"/>
        <v>1</v>
      </c>
    </row>
    <row r="202" spans="1:21" x14ac:dyDescent="0.2">
      <c r="A202" s="37" t="s">
        <v>73</v>
      </c>
      <c r="B202" s="56">
        <v>762</v>
      </c>
      <c r="C202" s="56"/>
      <c r="D202" s="5">
        <f t="shared" si="80"/>
        <v>762</v>
      </c>
      <c r="E202" s="56"/>
      <c r="F202" s="56"/>
      <c r="G202" s="5"/>
      <c r="H202" s="39"/>
      <c r="I202" s="39"/>
      <c r="J202" s="56">
        <v>800</v>
      </c>
      <c r="K202" s="56">
        <v>0</v>
      </c>
      <c r="L202" s="5">
        <v>800</v>
      </c>
      <c r="M202" s="63">
        <v>800</v>
      </c>
      <c r="N202" s="56"/>
      <c r="O202" s="5">
        <f t="shared" si="81"/>
        <v>800</v>
      </c>
      <c r="P202" s="62">
        <f t="shared" si="83"/>
        <v>1</v>
      </c>
    </row>
    <row r="203" spans="1:21" x14ac:dyDescent="0.2">
      <c r="A203" s="37" t="s">
        <v>74</v>
      </c>
      <c r="B203" s="56">
        <v>762</v>
      </c>
      <c r="C203" s="56"/>
      <c r="D203" s="5">
        <f t="shared" si="80"/>
        <v>762</v>
      </c>
      <c r="E203" s="56"/>
      <c r="F203" s="56"/>
      <c r="G203" s="5"/>
      <c r="H203" s="39"/>
      <c r="I203" s="39"/>
      <c r="J203" s="56">
        <v>400</v>
      </c>
      <c r="K203" s="56">
        <v>0</v>
      </c>
      <c r="L203" s="5">
        <v>400</v>
      </c>
      <c r="M203" s="63">
        <v>400</v>
      </c>
      <c r="N203" s="56"/>
      <c r="O203" s="5">
        <f t="shared" si="81"/>
        <v>400</v>
      </c>
      <c r="P203" s="62">
        <f t="shared" si="83"/>
        <v>1</v>
      </c>
    </row>
    <row r="204" spans="1:21" x14ac:dyDescent="0.2">
      <c r="A204" s="37" t="s">
        <v>75</v>
      </c>
      <c r="B204" s="56">
        <v>1016</v>
      </c>
      <c r="C204" s="56"/>
      <c r="D204" s="5">
        <f t="shared" si="80"/>
        <v>1016</v>
      </c>
      <c r="E204" s="56"/>
      <c r="F204" s="56"/>
      <c r="G204" s="5"/>
      <c r="H204" s="39"/>
      <c r="I204" s="39"/>
      <c r="J204" s="56">
        <v>753</v>
      </c>
      <c r="K204" s="56">
        <v>0</v>
      </c>
      <c r="L204" s="5">
        <v>753</v>
      </c>
      <c r="M204" s="63">
        <v>753</v>
      </c>
      <c r="N204" s="56"/>
      <c r="O204" s="5">
        <f t="shared" si="81"/>
        <v>753</v>
      </c>
      <c r="P204" s="62">
        <f t="shared" si="83"/>
        <v>1</v>
      </c>
    </row>
    <row r="205" spans="1:21" x14ac:dyDescent="0.2">
      <c r="A205" s="37" t="s">
        <v>196</v>
      </c>
      <c r="B205" s="56">
        <v>0</v>
      </c>
      <c r="C205" s="56"/>
      <c r="D205" s="5">
        <f t="shared" si="80"/>
        <v>0</v>
      </c>
      <c r="E205" s="56"/>
      <c r="F205" s="56"/>
      <c r="G205" s="5"/>
      <c r="H205" s="39"/>
      <c r="I205" s="39"/>
      <c r="J205" s="56">
        <v>250</v>
      </c>
      <c r="K205" s="56"/>
      <c r="L205" s="5">
        <v>250</v>
      </c>
      <c r="M205" s="63">
        <v>250</v>
      </c>
      <c r="N205" s="56"/>
      <c r="O205" s="5">
        <f t="shared" si="81"/>
        <v>250</v>
      </c>
      <c r="P205" s="62">
        <f t="shared" si="83"/>
        <v>1</v>
      </c>
    </row>
    <row r="206" spans="1:21" x14ac:dyDescent="0.2">
      <c r="A206" s="37" t="s">
        <v>197</v>
      </c>
      <c r="B206" s="56">
        <v>0</v>
      </c>
      <c r="C206" s="56"/>
      <c r="D206" s="5">
        <f t="shared" ref="D206:D207" si="88">SUM(B206:C206)</f>
        <v>0</v>
      </c>
      <c r="E206" s="3"/>
      <c r="F206" s="3"/>
      <c r="G206" s="3"/>
      <c r="H206" s="3"/>
      <c r="I206" s="3"/>
      <c r="J206" s="56">
        <v>250</v>
      </c>
      <c r="K206" s="56">
        <v>0</v>
      </c>
      <c r="L206" s="5">
        <v>250</v>
      </c>
      <c r="M206" s="63">
        <v>250</v>
      </c>
      <c r="N206" s="56"/>
      <c r="O206" s="5">
        <f t="shared" ref="O206:O207" si="89">SUM(M206:N206)</f>
        <v>250</v>
      </c>
      <c r="P206" s="62">
        <f t="shared" si="83"/>
        <v>1</v>
      </c>
    </row>
    <row r="207" spans="1:21" x14ac:dyDescent="0.2">
      <c r="A207" s="37" t="s">
        <v>198</v>
      </c>
      <c r="B207" s="56">
        <v>0</v>
      </c>
      <c r="C207" s="56"/>
      <c r="D207" s="5">
        <f t="shared" si="88"/>
        <v>0</v>
      </c>
      <c r="E207" s="3"/>
      <c r="F207" s="3"/>
      <c r="G207" s="3"/>
      <c r="H207" s="3"/>
      <c r="I207" s="3"/>
      <c r="J207" s="56">
        <v>1500</v>
      </c>
      <c r="K207" s="56"/>
      <c r="L207" s="5">
        <v>1500</v>
      </c>
      <c r="M207" s="63">
        <v>1500</v>
      </c>
      <c r="N207" s="56"/>
      <c r="O207" s="5">
        <f t="shared" si="89"/>
        <v>1500</v>
      </c>
      <c r="P207" s="62">
        <f t="shared" si="83"/>
        <v>1</v>
      </c>
    </row>
    <row r="208" spans="1:21" x14ac:dyDescent="0.2">
      <c r="A208" s="37" t="s">
        <v>108</v>
      </c>
      <c r="B208" s="56">
        <v>1016</v>
      </c>
      <c r="C208" s="56"/>
      <c r="D208" s="5">
        <f t="shared" si="80"/>
        <v>1016</v>
      </c>
      <c r="E208" s="3"/>
      <c r="F208" s="3"/>
      <c r="G208" s="3"/>
      <c r="H208" s="3"/>
      <c r="I208" s="3"/>
      <c r="J208" s="56">
        <v>0</v>
      </c>
      <c r="K208" s="56">
        <v>0</v>
      </c>
      <c r="L208" s="5">
        <v>0</v>
      </c>
      <c r="M208" s="63">
        <v>0</v>
      </c>
      <c r="N208" s="56"/>
      <c r="O208" s="5">
        <f t="shared" si="81"/>
        <v>0</v>
      </c>
      <c r="P208" s="62">
        <v>0</v>
      </c>
    </row>
    <row r="209" spans="1:16" x14ac:dyDescent="0.2">
      <c r="A209" s="37" t="s">
        <v>76</v>
      </c>
      <c r="B209" s="56">
        <v>3302</v>
      </c>
      <c r="C209" s="56"/>
      <c r="D209" s="5">
        <f t="shared" si="80"/>
        <v>3302</v>
      </c>
      <c r="E209" s="3"/>
      <c r="F209" s="3"/>
      <c r="G209" s="3"/>
      <c r="H209" s="3"/>
      <c r="I209" s="3"/>
      <c r="J209" s="56">
        <v>0</v>
      </c>
      <c r="K209" s="56">
        <v>0</v>
      </c>
      <c r="L209" s="5">
        <v>0</v>
      </c>
      <c r="M209" s="63">
        <v>0</v>
      </c>
      <c r="N209" s="56"/>
      <c r="O209" s="5">
        <f t="shared" si="81"/>
        <v>0</v>
      </c>
      <c r="P209" s="62">
        <v>0</v>
      </c>
    </row>
    <row r="210" spans="1:16" x14ac:dyDescent="0.2">
      <c r="A210" s="37" t="s">
        <v>199</v>
      </c>
      <c r="B210" s="56">
        <v>0</v>
      </c>
      <c r="C210" s="56"/>
      <c r="D210" s="5">
        <f t="shared" ref="D210" si="90">SUM(B210:C210)</f>
        <v>0</v>
      </c>
      <c r="E210" s="3"/>
      <c r="F210" s="3"/>
      <c r="G210" s="3"/>
      <c r="H210" s="3"/>
      <c r="I210" s="3"/>
      <c r="J210" s="56">
        <v>452</v>
      </c>
      <c r="K210" s="56">
        <v>0</v>
      </c>
      <c r="L210" s="5">
        <v>452</v>
      </c>
      <c r="M210" s="63">
        <v>452</v>
      </c>
      <c r="N210" s="56"/>
      <c r="O210" s="5">
        <f t="shared" ref="O210" si="91">SUM(M210:N210)</f>
        <v>452</v>
      </c>
      <c r="P210" s="62">
        <f t="shared" si="83"/>
        <v>1</v>
      </c>
    </row>
    <row r="211" spans="1:16" x14ac:dyDescent="0.2">
      <c r="A211" s="37" t="s">
        <v>77</v>
      </c>
      <c r="B211" s="56">
        <v>356</v>
      </c>
      <c r="C211" s="56"/>
      <c r="D211" s="5">
        <f t="shared" si="80"/>
        <v>356</v>
      </c>
      <c r="E211" s="3"/>
      <c r="F211" s="3"/>
      <c r="G211" s="3"/>
      <c r="H211" s="3"/>
      <c r="I211" s="3"/>
      <c r="J211" s="56">
        <v>180</v>
      </c>
      <c r="K211" s="56">
        <v>0</v>
      </c>
      <c r="L211" s="5">
        <v>180</v>
      </c>
      <c r="M211" s="63">
        <v>180</v>
      </c>
      <c r="N211" s="56"/>
      <c r="O211" s="5">
        <f t="shared" si="81"/>
        <v>180</v>
      </c>
      <c r="P211" s="62">
        <f t="shared" si="83"/>
        <v>1</v>
      </c>
    </row>
    <row r="212" spans="1:16" x14ac:dyDescent="0.2">
      <c r="A212" s="37" t="s">
        <v>13</v>
      </c>
      <c r="B212" s="56">
        <v>750</v>
      </c>
      <c r="C212" s="56"/>
      <c r="D212" s="5">
        <f t="shared" si="80"/>
        <v>750</v>
      </c>
      <c r="E212" s="3"/>
      <c r="F212" s="3"/>
      <c r="G212" s="3"/>
      <c r="H212" s="3"/>
      <c r="I212" s="3"/>
      <c r="J212" s="56">
        <v>450</v>
      </c>
      <c r="K212" s="56">
        <v>0</v>
      </c>
      <c r="L212" s="5">
        <v>450</v>
      </c>
      <c r="M212" s="63">
        <v>334</v>
      </c>
      <c r="N212" s="56"/>
      <c r="O212" s="5">
        <f t="shared" si="81"/>
        <v>334</v>
      </c>
      <c r="P212" s="62">
        <f t="shared" si="83"/>
        <v>0.74222222222222223</v>
      </c>
    </row>
    <row r="213" spans="1:16" x14ac:dyDescent="0.2">
      <c r="A213" s="37" t="s">
        <v>78</v>
      </c>
      <c r="B213" s="56">
        <v>700</v>
      </c>
      <c r="C213" s="56"/>
      <c r="D213" s="5">
        <f t="shared" si="80"/>
        <v>700</v>
      </c>
      <c r="E213" s="3"/>
      <c r="F213" s="3"/>
      <c r="G213" s="3"/>
      <c r="H213" s="3"/>
      <c r="I213" s="3"/>
      <c r="J213" s="56">
        <v>0</v>
      </c>
      <c r="K213" s="56">
        <v>0</v>
      </c>
      <c r="L213" s="5">
        <v>0</v>
      </c>
      <c r="M213" s="63">
        <v>0</v>
      </c>
      <c r="N213" s="56"/>
      <c r="O213" s="5">
        <f t="shared" si="81"/>
        <v>0</v>
      </c>
      <c r="P213" s="62">
        <v>0</v>
      </c>
    </row>
    <row r="214" spans="1:16" x14ac:dyDescent="0.2">
      <c r="A214" s="5"/>
      <c r="B214" s="56"/>
      <c r="C214" s="56"/>
      <c r="D214" s="5"/>
      <c r="E214" s="3"/>
      <c r="F214" s="3"/>
      <c r="G214" s="3"/>
      <c r="H214" s="3"/>
      <c r="I214" s="3"/>
      <c r="J214" s="56"/>
      <c r="K214" s="56"/>
      <c r="L214" s="5"/>
      <c r="M214" s="39"/>
      <c r="N214" s="39"/>
      <c r="O214" s="39"/>
      <c r="P214" s="62"/>
    </row>
    <row r="215" spans="1:16" x14ac:dyDescent="0.2">
      <c r="A215" s="2" t="s">
        <v>1</v>
      </c>
      <c r="B215" s="3">
        <f>SUM(B8,B150,B161)</f>
        <v>4675890</v>
      </c>
      <c r="C215" s="3">
        <f t="shared" ref="C215:O215" si="92">SUM(C8,C150,C161)</f>
        <v>7850</v>
      </c>
      <c r="D215" s="3">
        <f t="shared" si="92"/>
        <v>4683740</v>
      </c>
      <c r="E215" s="3">
        <f t="shared" si="92"/>
        <v>5936135</v>
      </c>
      <c r="F215" s="3">
        <f t="shared" si="92"/>
        <v>8150</v>
      </c>
      <c r="G215" s="3">
        <f t="shared" si="92"/>
        <v>5944285</v>
      </c>
      <c r="H215" s="3">
        <f t="shared" si="92"/>
        <v>-1944838</v>
      </c>
      <c r="I215" s="3">
        <f t="shared" si="92"/>
        <v>49726</v>
      </c>
      <c r="J215" s="3">
        <f t="shared" si="92"/>
        <v>4036210</v>
      </c>
      <c r="K215" s="3">
        <f t="shared" si="92"/>
        <v>57876</v>
      </c>
      <c r="L215" s="3">
        <f t="shared" si="92"/>
        <v>4094086</v>
      </c>
      <c r="M215" s="3">
        <f t="shared" si="92"/>
        <v>1477962</v>
      </c>
      <c r="N215" s="3">
        <f t="shared" si="92"/>
        <v>49953</v>
      </c>
      <c r="O215" s="3">
        <f t="shared" si="92"/>
        <v>1527915</v>
      </c>
      <c r="P215" s="62">
        <f t="shared" ref="P215" si="93">SUM(O215/L215)</f>
        <v>0.37320051410742228</v>
      </c>
    </row>
    <row r="216" spans="1:16" x14ac:dyDescent="0.2">
      <c r="A216" s="1"/>
    </row>
    <row r="217" spans="1:16" x14ac:dyDescent="0.2">
      <c r="A217" s="1"/>
    </row>
    <row r="218" spans="1:16" x14ac:dyDescent="0.2">
      <c r="A218" s="1"/>
    </row>
    <row r="219" spans="1:16" x14ac:dyDescent="0.2">
      <c r="A219" s="1"/>
    </row>
    <row r="220" spans="1:16" x14ac:dyDescent="0.2">
      <c r="A220" s="1"/>
    </row>
    <row r="221" spans="1:16" x14ac:dyDescent="0.2">
      <c r="A221" s="1"/>
    </row>
    <row r="222" spans="1:16" x14ac:dyDescent="0.2">
      <c r="A222" s="1"/>
    </row>
    <row r="223" spans="1:16" x14ac:dyDescent="0.2">
      <c r="A223" s="1"/>
    </row>
    <row r="224" spans="1:16" x14ac:dyDescent="0.2">
      <c r="A224" s="1"/>
    </row>
    <row r="225" spans="1:1" x14ac:dyDescent="0.2">
      <c r="A225" s="1"/>
    </row>
    <row r="226" spans="1:1" x14ac:dyDescent="0.2">
      <c r="A226" s="1"/>
    </row>
    <row r="227" spans="1:1" x14ac:dyDescent="0.2">
      <c r="A227" s="1"/>
    </row>
    <row r="228" spans="1:1" x14ac:dyDescent="0.2">
      <c r="A228" s="1"/>
    </row>
    <row r="229" spans="1:1" x14ac:dyDescent="0.2">
      <c r="A229" s="1"/>
    </row>
    <row r="230" spans="1:1" x14ac:dyDescent="0.2">
      <c r="A230" s="1"/>
    </row>
    <row r="231" spans="1:1" x14ac:dyDescent="0.2">
      <c r="A231" s="1"/>
    </row>
    <row r="232" spans="1:1" x14ac:dyDescent="0.2">
      <c r="A232" s="1"/>
    </row>
    <row r="233" spans="1:1" x14ac:dyDescent="0.2">
      <c r="A233" s="1"/>
    </row>
    <row r="234" spans="1:1" x14ac:dyDescent="0.2">
      <c r="A234" s="1"/>
    </row>
    <row r="235" spans="1:1" x14ac:dyDescent="0.2">
      <c r="A235" s="1"/>
    </row>
    <row r="236" spans="1:1" x14ac:dyDescent="0.2">
      <c r="A236" s="1"/>
    </row>
    <row r="237" spans="1:1" x14ac:dyDescent="0.2">
      <c r="A237" s="1"/>
    </row>
    <row r="238" spans="1:1" x14ac:dyDescent="0.2">
      <c r="A238" s="1"/>
    </row>
    <row r="239" spans="1:1" x14ac:dyDescent="0.2">
      <c r="A239" s="1"/>
    </row>
    <row r="240" spans="1:1" x14ac:dyDescent="0.2">
      <c r="A240" s="1"/>
    </row>
    <row r="241" spans="1:1" x14ac:dyDescent="0.2">
      <c r="A241" s="1"/>
    </row>
    <row r="242" spans="1:1" x14ac:dyDescent="0.2">
      <c r="A242" s="1"/>
    </row>
    <row r="243" spans="1:1" x14ac:dyDescent="0.2">
      <c r="A243" s="1"/>
    </row>
    <row r="244" spans="1:1" x14ac:dyDescent="0.2">
      <c r="A244" s="1"/>
    </row>
    <row r="245" spans="1:1" x14ac:dyDescent="0.2">
      <c r="A245" s="1"/>
    </row>
    <row r="246" spans="1:1" x14ac:dyDescent="0.2">
      <c r="A246" s="1"/>
    </row>
    <row r="247" spans="1:1" x14ac:dyDescent="0.2">
      <c r="A247" s="1"/>
    </row>
    <row r="248" spans="1:1" x14ac:dyDescent="0.2">
      <c r="A248" s="1"/>
    </row>
    <row r="249" spans="1:1" x14ac:dyDescent="0.2">
      <c r="A249" s="1"/>
    </row>
    <row r="250" spans="1:1" x14ac:dyDescent="0.2">
      <c r="A250" s="1"/>
    </row>
    <row r="251" spans="1:1" x14ac:dyDescent="0.2">
      <c r="A251" s="1"/>
    </row>
    <row r="252" spans="1:1" x14ac:dyDescent="0.2">
      <c r="A252" s="1"/>
    </row>
    <row r="253" spans="1:1" x14ac:dyDescent="0.2">
      <c r="A253" s="1"/>
    </row>
    <row r="254" spans="1:1" x14ac:dyDescent="0.2">
      <c r="A254" s="1"/>
    </row>
    <row r="255" spans="1:1" x14ac:dyDescent="0.2">
      <c r="A255" s="1"/>
    </row>
    <row r="256" spans="1: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1"/>
    </row>
    <row r="379" spans="1:1" x14ac:dyDescent="0.2">
      <c r="A379" s="1"/>
    </row>
    <row r="380" spans="1:1" x14ac:dyDescent="0.2">
      <c r="A380" s="1"/>
    </row>
    <row r="381" spans="1:1" x14ac:dyDescent="0.2">
      <c r="A381" s="1"/>
    </row>
    <row r="382" spans="1:1" x14ac:dyDescent="0.2">
      <c r="A382" s="1"/>
    </row>
    <row r="383" spans="1:1" x14ac:dyDescent="0.2">
      <c r="A383" s="1"/>
    </row>
    <row r="384" spans="1:1" x14ac:dyDescent="0.2">
      <c r="A384" s="1"/>
    </row>
    <row r="385" spans="1:1" x14ac:dyDescent="0.2">
      <c r="A385" s="1"/>
    </row>
    <row r="386" spans="1:1" x14ac:dyDescent="0.2">
      <c r="A386" s="1"/>
    </row>
    <row r="387" spans="1:1" x14ac:dyDescent="0.2">
      <c r="A387" s="1"/>
    </row>
    <row r="388" spans="1:1" x14ac:dyDescent="0.2">
      <c r="A388" s="1"/>
    </row>
    <row r="389" spans="1:1" x14ac:dyDescent="0.2">
      <c r="A389" s="1"/>
    </row>
    <row r="390" spans="1:1" x14ac:dyDescent="0.2">
      <c r="A390" s="1"/>
    </row>
    <row r="391" spans="1:1" x14ac:dyDescent="0.2">
      <c r="A391" s="1"/>
    </row>
    <row r="392" spans="1:1" x14ac:dyDescent="0.2">
      <c r="A392" s="1"/>
    </row>
    <row r="393" spans="1:1" x14ac:dyDescent="0.2">
      <c r="A393" s="1"/>
    </row>
    <row r="394" spans="1:1" x14ac:dyDescent="0.2">
      <c r="A394" s="1"/>
    </row>
    <row r="395" spans="1:1" x14ac:dyDescent="0.2">
      <c r="A395" s="1"/>
    </row>
    <row r="396" spans="1:1" x14ac:dyDescent="0.2">
      <c r="A396" s="1"/>
    </row>
    <row r="397" spans="1:1" x14ac:dyDescent="0.2">
      <c r="A397" s="1"/>
    </row>
    <row r="398" spans="1:1" x14ac:dyDescent="0.2">
      <c r="A398" s="1"/>
    </row>
    <row r="399" spans="1:1" x14ac:dyDescent="0.2">
      <c r="A399" s="1"/>
    </row>
    <row r="400" spans="1:1" x14ac:dyDescent="0.2">
      <c r="A400" s="1"/>
    </row>
    <row r="401" spans="1:1" x14ac:dyDescent="0.2">
      <c r="A401" s="1"/>
    </row>
    <row r="402" spans="1:1" x14ac:dyDescent="0.2">
      <c r="A402" s="1"/>
    </row>
    <row r="403" spans="1:1" x14ac:dyDescent="0.2">
      <c r="A403" s="1"/>
    </row>
    <row r="404" spans="1:1" x14ac:dyDescent="0.2">
      <c r="A404" s="1"/>
    </row>
    <row r="405" spans="1:1" x14ac:dyDescent="0.2">
      <c r="A405" s="1"/>
    </row>
    <row r="406" spans="1:1" x14ac:dyDescent="0.2">
      <c r="A406" s="1"/>
    </row>
    <row r="407" spans="1:1" x14ac:dyDescent="0.2">
      <c r="A407" s="1"/>
    </row>
    <row r="408" spans="1:1" x14ac:dyDescent="0.2">
      <c r="A408" s="1"/>
    </row>
    <row r="409" spans="1:1" x14ac:dyDescent="0.2">
      <c r="A409" s="1"/>
    </row>
    <row r="410" spans="1:1" x14ac:dyDescent="0.2">
      <c r="A410" s="1"/>
    </row>
    <row r="411" spans="1:1" x14ac:dyDescent="0.2">
      <c r="A411" s="1"/>
    </row>
    <row r="412" spans="1:1" x14ac:dyDescent="0.2">
      <c r="A412" s="1"/>
    </row>
    <row r="413" spans="1:1" x14ac:dyDescent="0.2">
      <c r="A413" s="1"/>
    </row>
    <row r="414" spans="1:1" x14ac:dyDescent="0.2">
      <c r="A414" s="1"/>
    </row>
    <row r="415" spans="1:1" x14ac:dyDescent="0.2">
      <c r="A415" s="1"/>
    </row>
    <row r="416" spans="1:1" x14ac:dyDescent="0.2">
      <c r="A416" s="1"/>
    </row>
    <row r="417" spans="1:1" x14ac:dyDescent="0.2">
      <c r="A417" s="1"/>
    </row>
    <row r="418" spans="1:1" x14ac:dyDescent="0.2">
      <c r="A418" s="1"/>
    </row>
    <row r="419" spans="1:1" x14ac:dyDescent="0.2">
      <c r="A419" s="1"/>
    </row>
    <row r="420" spans="1:1" x14ac:dyDescent="0.2">
      <c r="A420" s="1"/>
    </row>
    <row r="421" spans="1:1" x14ac:dyDescent="0.2">
      <c r="A421" s="1"/>
    </row>
    <row r="422" spans="1:1" x14ac:dyDescent="0.2">
      <c r="A422" s="1"/>
    </row>
    <row r="423" spans="1:1" x14ac:dyDescent="0.2">
      <c r="A423" s="1"/>
    </row>
    <row r="424" spans="1:1" x14ac:dyDescent="0.2">
      <c r="A424" s="1"/>
    </row>
    <row r="425" spans="1:1" x14ac:dyDescent="0.2">
      <c r="A425" s="1"/>
    </row>
    <row r="426" spans="1:1" x14ac:dyDescent="0.2">
      <c r="A426" s="1"/>
    </row>
    <row r="427" spans="1:1" x14ac:dyDescent="0.2">
      <c r="A427" s="1"/>
    </row>
    <row r="428" spans="1:1" x14ac:dyDescent="0.2">
      <c r="A428" s="1"/>
    </row>
    <row r="429" spans="1:1" x14ac:dyDescent="0.2">
      <c r="A429" s="1"/>
    </row>
    <row r="430" spans="1:1" x14ac:dyDescent="0.2">
      <c r="A430" s="1"/>
    </row>
    <row r="431" spans="1:1" x14ac:dyDescent="0.2">
      <c r="A431" s="1"/>
    </row>
    <row r="432" spans="1:1" x14ac:dyDescent="0.2">
      <c r="A432" s="1"/>
    </row>
    <row r="433" spans="1:1" x14ac:dyDescent="0.2">
      <c r="A433" s="1"/>
    </row>
    <row r="434" spans="1:1" x14ac:dyDescent="0.2">
      <c r="A434" s="1"/>
    </row>
    <row r="435" spans="1:1" x14ac:dyDescent="0.2">
      <c r="A435" s="1"/>
    </row>
    <row r="436" spans="1:1" x14ac:dyDescent="0.2">
      <c r="A436" s="1"/>
    </row>
    <row r="437" spans="1:1" x14ac:dyDescent="0.2">
      <c r="A437" s="1"/>
    </row>
    <row r="438" spans="1:1" x14ac:dyDescent="0.2">
      <c r="A438" s="1"/>
    </row>
  </sheetData>
  <mergeCells count="9">
    <mergeCell ref="A2:P2"/>
    <mergeCell ref="M5:O5"/>
    <mergeCell ref="P5:P6"/>
    <mergeCell ref="C3:D3"/>
    <mergeCell ref="A5:A6"/>
    <mergeCell ref="B5:D5"/>
    <mergeCell ref="E5:G5"/>
    <mergeCell ref="H5:I5"/>
    <mergeCell ref="J5:L5"/>
  </mergeCells>
  <printOptions horizontalCentered="1"/>
  <pageMargins left="0.59055118110236227" right="0.59055118110236227" top="0.39370078740157483" bottom="0" header="0.51181102362204722" footer="0"/>
  <pageSetup paperSize="8" scale="69" orientation="landscape" r:id="rId1"/>
  <headerFooter alignWithMargins="0">
    <oddFooter xml:space="preserve">&amp;C&amp;P&amp;R
</oddFooter>
  </headerFooter>
  <rowBreaks count="2" manualBreakCount="2">
    <brk id="72" max="15" man="1"/>
    <brk id="160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B7F3EE-9686-4414-B86E-A7ADA20A218C}">
  <dimension ref="A1:Z438"/>
  <sheetViews>
    <sheetView zoomScaleNormal="100" zoomScaleSheetLayoutView="100" workbookViewId="0">
      <pane ySplit="6" topLeftCell="A78" activePane="bottomLeft" state="frozen"/>
      <selection pane="bottomLeft" activeCell="H105" sqref="H105"/>
    </sheetView>
  </sheetViews>
  <sheetFormatPr defaultRowHeight="12.75" x14ac:dyDescent="0.2"/>
  <cols>
    <col min="1" max="1" width="83.140625" customWidth="1"/>
    <col min="2" max="3" width="10.7109375" customWidth="1"/>
    <col min="4" max="4" width="11.85546875" customWidth="1"/>
    <col min="5" max="5" width="9.85546875" bestFit="1" customWidth="1"/>
    <col min="6" max="6" width="9.28515625" customWidth="1"/>
    <col min="7" max="7" width="11.28515625" customWidth="1"/>
    <col min="8" max="8" width="9.5703125" customWidth="1"/>
    <col min="10" max="10" width="9.85546875" bestFit="1" customWidth="1"/>
    <col min="12" max="12" width="9.85546875" bestFit="1" customWidth="1"/>
    <col min="16" max="16" width="12.28515625" bestFit="1" customWidth="1"/>
    <col min="17" max="17" width="13.140625" customWidth="1"/>
    <col min="18" max="18" width="9.7109375" bestFit="1" customWidth="1"/>
    <col min="21" max="21" width="16.5703125" bestFit="1" customWidth="1"/>
  </cols>
  <sheetData>
    <row r="1" spans="1:26" ht="11.25" customHeight="1" x14ac:dyDescent="0.2">
      <c r="B1" s="22"/>
      <c r="C1" s="22"/>
      <c r="D1" s="22"/>
      <c r="E1" s="22"/>
      <c r="F1" s="22"/>
      <c r="G1" s="22"/>
      <c r="L1" s="20" t="s">
        <v>26</v>
      </c>
    </row>
    <row r="2" spans="1:26" ht="12" customHeight="1" x14ac:dyDescent="0.2">
      <c r="A2" s="68" t="s">
        <v>80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26" ht="12" customHeight="1" x14ac:dyDescent="0.2">
      <c r="A3" s="12"/>
      <c r="C3" s="72"/>
      <c r="D3" s="72"/>
      <c r="E3" s="27"/>
      <c r="F3" s="27"/>
      <c r="G3" s="27"/>
    </row>
    <row r="4" spans="1:26" x14ac:dyDescent="0.2">
      <c r="L4" s="6" t="s">
        <v>4</v>
      </c>
    </row>
    <row r="5" spans="1:26" ht="27.75" customHeight="1" x14ac:dyDescent="0.2">
      <c r="A5" s="73" t="s">
        <v>0</v>
      </c>
      <c r="B5" s="74" t="s">
        <v>81</v>
      </c>
      <c r="C5" s="74"/>
      <c r="D5" s="74"/>
      <c r="E5" s="75" t="s">
        <v>140</v>
      </c>
      <c r="F5" s="75"/>
      <c r="G5" s="75"/>
      <c r="H5" s="76" t="s">
        <v>145</v>
      </c>
      <c r="I5" s="76"/>
      <c r="J5" s="75" t="s">
        <v>141</v>
      </c>
      <c r="K5" s="75"/>
      <c r="L5" s="75"/>
      <c r="M5" s="69" t="s">
        <v>159</v>
      </c>
      <c r="N5" s="69"/>
      <c r="O5" s="70"/>
      <c r="P5" s="69" t="s">
        <v>160</v>
      </c>
    </row>
    <row r="6" spans="1:26" ht="42.75" customHeight="1" x14ac:dyDescent="0.2">
      <c r="A6" s="73"/>
      <c r="B6" s="25" t="s">
        <v>2</v>
      </c>
      <c r="C6" s="25" t="s">
        <v>3</v>
      </c>
      <c r="D6" s="25" t="s">
        <v>31</v>
      </c>
      <c r="E6" s="25" t="s">
        <v>2</v>
      </c>
      <c r="F6" s="25" t="s">
        <v>3</v>
      </c>
      <c r="G6" s="25" t="s">
        <v>32</v>
      </c>
      <c r="H6" s="25" t="s">
        <v>2</v>
      </c>
      <c r="I6" s="25" t="s">
        <v>3</v>
      </c>
      <c r="J6" s="25" t="s">
        <v>2</v>
      </c>
      <c r="K6" s="25" t="s">
        <v>3</v>
      </c>
      <c r="L6" s="25" t="s">
        <v>32</v>
      </c>
      <c r="M6" s="25" t="s">
        <v>142</v>
      </c>
      <c r="N6" s="25" t="s">
        <v>143</v>
      </c>
      <c r="O6" s="43" t="s">
        <v>144</v>
      </c>
      <c r="P6" s="69"/>
    </row>
    <row r="7" spans="1:26" ht="11.25" customHeight="1" x14ac:dyDescent="0.2">
      <c r="A7" s="23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39"/>
      <c r="N7" s="39"/>
      <c r="O7" s="44"/>
      <c r="P7" s="39"/>
    </row>
    <row r="8" spans="1:26" ht="15" customHeight="1" x14ac:dyDescent="0.2">
      <c r="A8" s="7" t="s">
        <v>8</v>
      </c>
      <c r="B8" s="9">
        <f t="shared" ref="B8:N8" si="0">SUM(B10,B31,B34,B38,B41,B46,B51,B55,B62,B68,B85,B88,B91,B94,B98,B102,B106,B109,B116,B122,B125,B128,B131)</f>
        <v>4612994</v>
      </c>
      <c r="C8" s="9">
        <f t="shared" si="0"/>
        <v>7850</v>
      </c>
      <c r="D8" s="9">
        <f t="shared" si="0"/>
        <v>4620844</v>
      </c>
      <c r="E8" s="9">
        <f t="shared" si="0"/>
        <v>5923135</v>
      </c>
      <c r="F8" s="9">
        <f t="shared" si="0"/>
        <v>8150</v>
      </c>
      <c r="G8" s="9">
        <f t="shared" si="0"/>
        <v>5931285</v>
      </c>
      <c r="H8" s="9">
        <f t="shared" si="0"/>
        <v>-1926385</v>
      </c>
      <c r="I8" s="9">
        <f t="shared" si="0"/>
        <v>41000</v>
      </c>
      <c r="J8" s="9">
        <f t="shared" si="0"/>
        <v>3996750</v>
      </c>
      <c r="K8" s="9">
        <f t="shared" si="0"/>
        <v>49150</v>
      </c>
      <c r="L8" s="9">
        <f t="shared" si="0"/>
        <v>4045900</v>
      </c>
      <c r="M8" s="9">
        <f t="shared" si="0"/>
        <v>1429451</v>
      </c>
      <c r="N8" s="9">
        <f t="shared" si="0"/>
        <v>51268</v>
      </c>
      <c r="O8" s="9">
        <f>SUM(O10,O31,O34,O38,O41,O46,O51,O55,O62,O68,O85,O88,O91,O94,O98,O102,O106,O109,O116,O122,O125,O128,O131)</f>
        <v>1480719</v>
      </c>
      <c r="P8" s="9">
        <f t="shared" ref="P8:P11" si="1">SUM(O8-L8)</f>
        <v>-2565181</v>
      </c>
      <c r="Q8" s="31">
        <f>SUM(M8:N8)</f>
        <v>1480719</v>
      </c>
      <c r="R8" s="50"/>
      <c r="S8" s="50"/>
      <c r="T8" s="50"/>
      <c r="U8" s="50">
        <v>1480718045</v>
      </c>
      <c r="V8" s="50"/>
      <c r="W8" s="50"/>
      <c r="X8" s="50"/>
      <c r="Y8" s="50"/>
      <c r="Z8" s="50"/>
    </row>
    <row r="9" spans="1:26" ht="12.75" customHeight="1" x14ac:dyDescent="0.2">
      <c r="A9" s="10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39"/>
      <c r="N9" s="39"/>
      <c r="O9" s="46">
        <f t="shared" ref="O9:O92" si="2">SUM(M9:N9)</f>
        <v>0</v>
      </c>
      <c r="P9" s="42">
        <f t="shared" si="1"/>
        <v>0</v>
      </c>
      <c r="Q9" s="31"/>
      <c r="R9" s="50"/>
      <c r="S9" s="50"/>
      <c r="T9" s="50"/>
      <c r="U9" s="50">
        <v>1376634000</v>
      </c>
      <c r="V9" s="50"/>
      <c r="W9" s="50"/>
      <c r="X9" s="50"/>
      <c r="Y9" s="50"/>
      <c r="Z9" s="50"/>
    </row>
    <row r="10" spans="1:26" ht="12.75" customHeight="1" x14ac:dyDescent="0.2">
      <c r="A10" s="2" t="s">
        <v>27</v>
      </c>
      <c r="B10" s="16">
        <f t="shared" ref="B10:N10" si="3">SUM(B11:B29)</f>
        <v>2741416</v>
      </c>
      <c r="C10" s="16">
        <f t="shared" si="3"/>
        <v>0</v>
      </c>
      <c r="D10" s="16">
        <f t="shared" si="3"/>
        <v>2741416</v>
      </c>
      <c r="E10" s="16">
        <f t="shared" si="3"/>
        <v>3901250</v>
      </c>
      <c r="F10" s="16">
        <f t="shared" si="3"/>
        <v>0</v>
      </c>
      <c r="G10" s="16">
        <f t="shared" si="3"/>
        <v>3901250</v>
      </c>
      <c r="H10" s="16">
        <f t="shared" si="3"/>
        <v>-317602</v>
      </c>
      <c r="I10" s="16">
        <f t="shared" si="3"/>
        <v>0</v>
      </c>
      <c r="J10" s="16">
        <f t="shared" si="3"/>
        <v>3583648</v>
      </c>
      <c r="K10" s="16">
        <f t="shared" si="3"/>
        <v>0</v>
      </c>
      <c r="L10" s="16">
        <f t="shared" si="3"/>
        <v>3583648</v>
      </c>
      <c r="M10" s="16">
        <f t="shared" si="3"/>
        <v>1159786</v>
      </c>
      <c r="N10" s="16">
        <f t="shared" si="3"/>
        <v>19102</v>
      </c>
      <c r="O10" s="16">
        <f>SUM(O11:O29)</f>
        <v>1178888</v>
      </c>
      <c r="P10" s="16">
        <f t="shared" si="1"/>
        <v>-2404760</v>
      </c>
      <c r="Q10" s="31">
        <f>SUM(P11:P29)</f>
        <v>-2404760</v>
      </c>
      <c r="R10" s="50"/>
      <c r="S10" s="50"/>
      <c r="T10" s="50"/>
      <c r="U10" s="50">
        <f>+U8-U9</f>
        <v>104084045</v>
      </c>
      <c r="V10" s="50"/>
      <c r="W10" s="50"/>
      <c r="X10" s="50"/>
      <c r="Y10" s="50"/>
      <c r="Z10" s="50"/>
    </row>
    <row r="11" spans="1:26" ht="12.75" customHeight="1" x14ac:dyDescent="0.2">
      <c r="A11" s="4" t="s">
        <v>34</v>
      </c>
      <c r="B11" s="15">
        <v>126188</v>
      </c>
      <c r="C11" s="15"/>
      <c r="D11" s="15">
        <f t="shared" ref="D11:D19" si="4">SUM(B11:C11)</f>
        <v>126188</v>
      </c>
      <c r="E11" s="15">
        <v>126188</v>
      </c>
      <c r="F11" s="15"/>
      <c r="G11" s="15">
        <f t="shared" ref="G11:G36" si="5">SUM(E11:F11)</f>
        <v>126188</v>
      </c>
      <c r="H11" s="56">
        <v>-126188</v>
      </c>
      <c r="I11" s="15"/>
      <c r="J11" s="15">
        <f>SUM(E11,H11)</f>
        <v>0</v>
      </c>
      <c r="K11" s="15">
        <f>SUM(F11,I11)</f>
        <v>0</v>
      </c>
      <c r="L11" s="15">
        <f t="shared" ref="L11:L113" si="6">SUM(J11:K11)</f>
        <v>0</v>
      </c>
      <c r="M11" s="5"/>
      <c r="N11" s="5"/>
      <c r="O11" s="46">
        <f>+M11+N11</f>
        <v>0</v>
      </c>
      <c r="P11" s="5">
        <f t="shared" si="1"/>
        <v>0</v>
      </c>
      <c r="R11" s="50" t="s">
        <v>182</v>
      </c>
      <c r="S11" s="50"/>
      <c r="T11" s="50"/>
      <c r="U11" s="50"/>
      <c r="V11" s="50"/>
      <c r="W11" s="50"/>
      <c r="X11" s="50"/>
      <c r="Y11" s="50"/>
      <c r="Z11" s="50"/>
    </row>
    <row r="12" spans="1:26" ht="12.75" customHeight="1" x14ac:dyDescent="0.2">
      <c r="A12" s="4" t="s">
        <v>36</v>
      </c>
      <c r="B12" s="15">
        <v>1681823</v>
      </c>
      <c r="C12" s="15"/>
      <c r="D12" s="15">
        <f t="shared" si="4"/>
        <v>1681823</v>
      </c>
      <c r="E12" s="15">
        <v>1680823</v>
      </c>
      <c r="F12" s="15"/>
      <c r="G12" s="15">
        <f t="shared" si="5"/>
        <v>1680823</v>
      </c>
      <c r="H12" s="56"/>
      <c r="I12" s="15"/>
      <c r="J12" s="15">
        <f t="shared" ref="J12:K113" si="7">SUM(E12,H12)</f>
        <v>1680823</v>
      </c>
      <c r="K12" s="15">
        <f t="shared" si="7"/>
        <v>0</v>
      </c>
      <c r="L12" s="15">
        <f t="shared" si="6"/>
        <v>1680823</v>
      </c>
      <c r="M12" s="5">
        <v>1066790</v>
      </c>
      <c r="N12" s="5">
        <v>204</v>
      </c>
      <c r="O12" s="46">
        <f t="shared" ref="O12:O29" si="8">+M12+N12</f>
        <v>1066994</v>
      </c>
      <c r="P12" s="5">
        <f>SUM(O12-L12)</f>
        <v>-613829</v>
      </c>
      <c r="R12" s="50"/>
      <c r="S12" s="50"/>
      <c r="T12" s="50"/>
      <c r="U12" s="50"/>
      <c r="V12" s="50"/>
      <c r="W12" s="50"/>
      <c r="X12" s="50"/>
      <c r="Y12" s="50"/>
      <c r="Z12" s="50"/>
    </row>
    <row r="13" spans="1:26" x14ac:dyDescent="0.2">
      <c r="A13" s="4" t="s">
        <v>82</v>
      </c>
      <c r="B13" s="15">
        <v>420</v>
      </c>
      <c r="C13" s="15"/>
      <c r="D13" s="15">
        <f t="shared" si="4"/>
        <v>420</v>
      </c>
      <c r="E13" s="15">
        <v>420</v>
      </c>
      <c r="F13" s="15"/>
      <c r="G13" s="15">
        <f t="shared" si="5"/>
        <v>420</v>
      </c>
      <c r="H13" s="56"/>
      <c r="I13" s="15"/>
      <c r="J13" s="15">
        <f t="shared" si="7"/>
        <v>420</v>
      </c>
      <c r="K13" s="15">
        <f t="shared" si="7"/>
        <v>0</v>
      </c>
      <c r="L13" s="15">
        <f t="shared" si="6"/>
        <v>420</v>
      </c>
      <c r="M13" s="5">
        <v>94</v>
      </c>
      <c r="N13" s="5"/>
      <c r="O13" s="46">
        <f t="shared" si="8"/>
        <v>94</v>
      </c>
      <c r="P13" s="5">
        <f t="shared" ref="P13:P77" si="9">SUM(O13-L13)</f>
        <v>-326</v>
      </c>
      <c r="R13" s="50"/>
      <c r="S13" s="50"/>
      <c r="T13" s="50"/>
      <c r="U13" s="50"/>
      <c r="V13" s="50"/>
      <c r="W13" s="50"/>
      <c r="X13" s="50"/>
      <c r="Y13" s="50"/>
      <c r="Z13" s="50"/>
    </row>
    <row r="14" spans="1:26" ht="12.75" customHeight="1" x14ac:dyDescent="0.2">
      <c r="A14" s="4" t="s">
        <v>37</v>
      </c>
      <c r="B14" s="15">
        <v>848</v>
      </c>
      <c r="C14" s="15"/>
      <c r="D14" s="15">
        <f t="shared" si="4"/>
        <v>848</v>
      </c>
      <c r="E14" s="15">
        <v>848</v>
      </c>
      <c r="F14" s="15"/>
      <c r="G14" s="15">
        <f t="shared" si="5"/>
        <v>848</v>
      </c>
      <c r="H14" s="56"/>
      <c r="I14" s="15"/>
      <c r="J14" s="15">
        <f t="shared" si="7"/>
        <v>848</v>
      </c>
      <c r="K14" s="15">
        <f t="shared" si="7"/>
        <v>0</v>
      </c>
      <c r="L14" s="15">
        <f t="shared" si="6"/>
        <v>848</v>
      </c>
      <c r="M14" s="5">
        <v>848</v>
      </c>
      <c r="N14" s="5"/>
      <c r="O14" s="46">
        <f t="shared" si="8"/>
        <v>848</v>
      </c>
      <c r="P14" s="5">
        <f t="shared" si="9"/>
        <v>0</v>
      </c>
      <c r="R14" s="50"/>
      <c r="S14" s="50"/>
      <c r="T14" s="50"/>
      <c r="U14" s="50"/>
      <c r="V14" s="50"/>
      <c r="W14" s="50"/>
      <c r="X14" s="50"/>
      <c r="Y14" s="50"/>
      <c r="Z14" s="50"/>
    </row>
    <row r="15" spans="1:26" ht="12.75" customHeight="1" x14ac:dyDescent="0.2">
      <c r="A15" s="41" t="s">
        <v>83</v>
      </c>
      <c r="B15" s="17">
        <v>79557</v>
      </c>
      <c r="C15" s="17"/>
      <c r="D15" s="17">
        <f t="shared" si="4"/>
        <v>79557</v>
      </c>
      <c r="E15" s="17">
        <v>119396</v>
      </c>
      <c r="F15" s="17"/>
      <c r="G15" s="15">
        <f t="shared" si="5"/>
        <v>119396</v>
      </c>
      <c r="H15" s="56"/>
      <c r="I15" s="15"/>
      <c r="J15" s="15">
        <f t="shared" si="7"/>
        <v>119396</v>
      </c>
      <c r="K15" s="15">
        <f t="shared" si="7"/>
        <v>0</v>
      </c>
      <c r="L15" s="15">
        <f t="shared" si="6"/>
        <v>119396</v>
      </c>
      <c r="M15" s="5">
        <v>55134</v>
      </c>
      <c r="N15" s="5">
        <v>14886</v>
      </c>
      <c r="O15" s="46">
        <f t="shared" si="8"/>
        <v>70020</v>
      </c>
      <c r="P15" s="5">
        <f t="shared" si="9"/>
        <v>-49376</v>
      </c>
      <c r="R15" s="50"/>
      <c r="S15" s="50"/>
      <c r="T15" s="50"/>
      <c r="U15" s="50"/>
      <c r="V15" s="50"/>
      <c r="W15" s="50"/>
      <c r="X15" s="50"/>
      <c r="Y15" s="50"/>
      <c r="Z15" s="50"/>
    </row>
    <row r="16" spans="1:26" ht="12.75" customHeight="1" x14ac:dyDescent="0.2">
      <c r="A16" s="18" t="s">
        <v>79</v>
      </c>
      <c r="B16" s="17">
        <v>471452</v>
      </c>
      <c r="C16" s="17"/>
      <c r="D16" s="18">
        <f t="shared" si="4"/>
        <v>471452</v>
      </c>
      <c r="E16" s="17">
        <v>471452</v>
      </c>
      <c r="F16" s="17"/>
      <c r="G16" s="15">
        <f t="shared" si="5"/>
        <v>471452</v>
      </c>
      <c r="H16" s="56"/>
      <c r="I16" s="15"/>
      <c r="J16" s="15">
        <f t="shared" si="7"/>
        <v>471452</v>
      </c>
      <c r="K16" s="15">
        <f t="shared" si="7"/>
        <v>0</v>
      </c>
      <c r="L16" s="15">
        <f t="shared" si="6"/>
        <v>471452</v>
      </c>
      <c r="M16" s="5"/>
      <c r="N16" s="5"/>
      <c r="O16" s="46">
        <f t="shared" si="8"/>
        <v>0</v>
      </c>
      <c r="P16" s="5">
        <f t="shared" si="9"/>
        <v>-471452</v>
      </c>
      <c r="R16" s="50"/>
      <c r="S16" s="50"/>
      <c r="T16" s="50"/>
      <c r="U16" s="50"/>
      <c r="V16" s="50"/>
      <c r="W16" s="50"/>
      <c r="X16" s="50"/>
      <c r="Y16" s="50"/>
      <c r="Z16" s="50"/>
    </row>
    <row r="17" spans="1:26" ht="12.75" customHeight="1" x14ac:dyDescent="0.2">
      <c r="A17" s="18" t="s">
        <v>84</v>
      </c>
      <c r="B17" s="17">
        <v>150000</v>
      </c>
      <c r="C17" s="17"/>
      <c r="D17" s="18">
        <f t="shared" si="4"/>
        <v>150000</v>
      </c>
      <c r="E17" s="17">
        <v>150000</v>
      </c>
      <c r="F17" s="17"/>
      <c r="G17" s="15">
        <f t="shared" si="5"/>
        <v>150000</v>
      </c>
      <c r="H17" s="56">
        <v>-150000</v>
      </c>
      <c r="I17" s="15"/>
      <c r="J17" s="15">
        <f t="shared" si="7"/>
        <v>0</v>
      </c>
      <c r="K17" s="15">
        <f t="shared" si="7"/>
        <v>0</v>
      </c>
      <c r="L17" s="15">
        <f t="shared" si="6"/>
        <v>0</v>
      </c>
      <c r="M17" s="5"/>
      <c r="N17" s="5"/>
      <c r="O17" s="46">
        <f t="shared" si="8"/>
        <v>0</v>
      </c>
      <c r="P17" s="5">
        <f t="shared" si="9"/>
        <v>0</v>
      </c>
      <c r="R17" s="50" t="s">
        <v>181</v>
      </c>
      <c r="S17" s="50"/>
      <c r="T17" s="50"/>
      <c r="U17" s="50"/>
      <c r="V17" s="50"/>
      <c r="W17" s="50"/>
      <c r="X17" s="50"/>
      <c r="Y17" s="50"/>
      <c r="Z17" s="50"/>
    </row>
    <row r="18" spans="1:26" ht="12.75" customHeight="1" x14ac:dyDescent="0.2">
      <c r="A18" s="18" t="s">
        <v>85</v>
      </c>
      <c r="B18" s="17">
        <v>181128</v>
      </c>
      <c r="C18" s="17"/>
      <c r="D18" s="18">
        <f t="shared" si="4"/>
        <v>181128</v>
      </c>
      <c r="E18" s="17">
        <v>181128</v>
      </c>
      <c r="F18" s="17"/>
      <c r="G18" s="15">
        <f t="shared" si="5"/>
        <v>181128</v>
      </c>
      <c r="H18" s="56"/>
      <c r="I18" s="15"/>
      <c r="J18" s="15">
        <f t="shared" si="7"/>
        <v>181128</v>
      </c>
      <c r="K18" s="15">
        <f t="shared" si="7"/>
        <v>0</v>
      </c>
      <c r="L18" s="15">
        <f t="shared" si="6"/>
        <v>181128</v>
      </c>
      <c r="M18" s="5"/>
      <c r="N18" s="5"/>
      <c r="O18" s="46">
        <f t="shared" si="8"/>
        <v>0</v>
      </c>
      <c r="P18" s="5">
        <f t="shared" si="9"/>
        <v>-181128</v>
      </c>
      <c r="R18" s="50"/>
      <c r="S18" s="50"/>
      <c r="T18" s="50"/>
      <c r="U18" s="50"/>
      <c r="V18" s="50"/>
      <c r="W18" s="50"/>
      <c r="X18" s="50"/>
      <c r="Y18" s="50"/>
      <c r="Z18" s="50"/>
    </row>
    <row r="19" spans="1:26" ht="12.75" customHeight="1" x14ac:dyDescent="0.2">
      <c r="A19" s="18" t="s">
        <v>86</v>
      </c>
      <c r="B19" s="17">
        <v>50000</v>
      </c>
      <c r="C19" s="17"/>
      <c r="D19" s="18">
        <f t="shared" si="4"/>
        <v>50000</v>
      </c>
      <c r="E19" s="17">
        <v>50000</v>
      </c>
      <c r="F19" s="17"/>
      <c r="G19" s="15">
        <f t="shared" si="5"/>
        <v>50000</v>
      </c>
      <c r="H19" s="56">
        <v>-50000</v>
      </c>
      <c r="I19" s="15"/>
      <c r="J19" s="15">
        <f t="shared" si="7"/>
        <v>0</v>
      </c>
      <c r="K19" s="15">
        <f t="shared" si="7"/>
        <v>0</v>
      </c>
      <c r="L19" s="15">
        <f t="shared" si="6"/>
        <v>0</v>
      </c>
      <c r="M19" s="5"/>
      <c r="N19" s="5"/>
      <c r="O19" s="46">
        <f t="shared" si="8"/>
        <v>0</v>
      </c>
      <c r="P19" s="5">
        <f t="shared" si="9"/>
        <v>0</v>
      </c>
      <c r="R19" s="50" t="s">
        <v>184</v>
      </c>
      <c r="S19" s="50"/>
      <c r="T19" s="50"/>
      <c r="U19" s="50"/>
      <c r="V19" s="50"/>
      <c r="W19" s="50"/>
      <c r="X19" s="50"/>
      <c r="Y19" s="50"/>
      <c r="Z19" s="50"/>
    </row>
    <row r="20" spans="1:26" ht="12.75" customHeight="1" x14ac:dyDescent="0.2">
      <c r="A20" s="18" t="s">
        <v>110</v>
      </c>
      <c r="B20" s="17"/>
      <c r="C20" s="17"/>
      <c r="D20" s="18"/>
      <c r="E20" s="17">
        <v>1630</v>
      </c>
      <c r="F20" s="17"/>
      <c r="G20" s="15">
        <f t="shared" si="5"/>
        <v>1630</v>
      </c>
      <c r="H20" s="56"/>
      <c r="I20" s="15"/>
      <c r="J20" s="15">
        <f t="shared" si="7"/>
        <v>1630</v>
      </c>
      <c r="K20" s="15">
        <f t="shared" si="7"/>
        <v>0</v>
      </c>
      <c r="L20" s="15">
        <f t="shared" si="6"/>
        <v>1630</v>
      </c>
      <c r="M20" s="5">
        <v>1330</v>
      </c>
      <c r="N20" s="5">
        <v>300</v>
      </c>
      <c r="O20" s="46">
        <f t="shared" si="8"/>
        <v>1630</v>
      </c>
      <c r="P20" s="5">
        <f t="shared" si="9"/>
        <v>0</v>
      </c>
      <c r="R20" s="50"/>
      <c r="S20" s="50"/>
      <c r="T20" s="50"/>
      <c r="U20" s="50"/>
      <c r="V20" s="50"/>
      <c r="W20" s="50"/>
      <c r="X20" s="50"/>
      <c r="Y20" s="50"/>
      <c r="Z20" s="50"/>
    </row>
    <row r="21" spans="1:26" ht="12.75" customHeight="1" x14ac:dyDescent="0.2">
      <c r="A21" s="18" t="s">
        <v>116</v>
      </c>
      <c r="B21" s="17"/>
      <c r="C21" s="17"/>
      <c r="D21" s="18"/>
      <c r="E21" s="17">
        <v>57824</v>
      </c>
      <c r="F21" s="17"/>
      <c r="G21" s="15">
        <f t="shared" si="5"/>
        <v>57824</v>
      </c>
      <c r="H21" s="56">
        <f>-953-949</f>
        <v>-1902</v>
      </c>
      <c r="I21" s="15"/>
      <c r="J21" s="15">
        <f t="shared" si="7"/>
        <v>55922</v>
      </c>
      <c r="K21" s="15">
        <f t="shared" si="7"/>
        <v>0</v>
      </c>
      <c r="L21" s="15">
        <f t="shared" si="6"/>
        <v>55922</v>
      </c>
      <c r="M21" s="5">
        <v>26283</v>
      </c>
      <c r="N21" s="5">
        <v>1690</v>
      </c>
      <c r="O21" s="46">
        <f t="shared" si="8"/>
        <v>27973</v>
      </c>
      <c r="P21" s="5">
        <f t="shared" si="9"/>
        <v>-27949</v>
      </c>
      <c r="R21" s="50"/>
      <c r="S21" s="50"/>
      <c r="T21" s="50"/>
      <c r="U21" s="50"/>
      <c r="V21" s="50"/>
      <c r="W21" s="50"/>
      <c r="X21" s="50"/>
      <c r="Y21" s="50"/>
      <c r="Z21" s="50"/>
    </row>
    <row r="22" spans="1:26" ht="12.75" customHeight="1" x14ac:dyDescent="0.2">
      <c r="A22" s="18" t="s">
        <v>127</v>
      </c>
      <c r="B22" s="17"/>
      <c r="C22" s="17"/>
      <c r="D22" s="18"/>
      <c r="E22" s="17">
        <v>210487</v>
      </c>
      <c r="F22" s="17"/>
      <c r="G22" s="15">
        <f t="shared" si="5"/>
        <v>210487</v>
      </c>
      <c r="H22" s="56"/>
      <c r="I22" s="15"/>
      <c r="J22" s="15">
        <f t="shared" si="7"/>
        <v>210487</v>
      </c>
      <c r="K22" s="15">
        <f t="shared" si="7"/>
        <v>0</v>
      </c>
      <c r="L22" s="15">
        <f t="shared" si="6"/>
        <v>210487</v>
      </c>
      <c r="M22" s="5"/>
      <c r="N22" s="5"/>
      <c r="O22" s="46">
        <f t="shared" si="8"/>
        <v>0</v>
      </c>
      <c r="P22" s="5">
        <f t="shared" si="9"/>
        <v>-210487</v>
      </c>
      <c r="R22" s="50"/>
      <c r="S22" s="50"/>
      <c r="T22" s="50"/>
      <c r="U22" s="50"/>
      <c r="V22" s="50"/>
      <c r="W22" s="50"/>
      <c r="X22" s="50"/>
      <c r="Y22" s="50"/>
      <c r="Z22" s="50"/>
    </row>
    <row r="23" spans="1:26" ht="12.75" customHeight="1" x14ac:dyDescent="0.2">
      <c r="A23" s="18" t="s">
        <v>128</v>
      </c>
      <c r="B23" s="17"/>
      <c r="C23" s="17"/>
      <c r="D23" s="18"/>
      <c r="E23" s="17">
        <v>54506</v>
      </c>
      <c r="F23" s="17"/>
      <c r="G23" s="15">
        <f t="shared" si="5"/>
        <v>54506</v>
      </c>
      <c r="H23" s="56"/>
      <c r="I23" s="15"/>
      <c r="J23" s="15">
        <f t="shared" si="7"/>
        <v>54506</v>
      </c>
      <c r="K23" s="15">
        <f t="shared" si="7"/>
        <v>0</v>
      </c>
      <c r="L23" s="15">
        <f t="shared" si="6"/>
        <v>54506</v>
      </c>
      <c r="M23" s="5"/>
      <c r="N23" s="5"/>
      <c r="O23" s="46">
        <f t="shared" si="8"/>
        <v>0</v>
      </c>
      <c r="P23" s="5">
        <f t="shared" si="9"/>
        <v>-54506</v>
      </c>
      <c r="R23" s="50"/>
      <c r="S23" s="50"/>
      <c r="T23" s="50"/>
      <c r="U23" s="50"/>
      <c r="V23" s="50"/>
      <c r="W23" s="50"/>
      <c r="X23" s="50"/>
      <c r="Y23" s="50"/>
      <c r="Z23" s="50"/>
    </row>
    <row r="24" spans="1:26" ht="12.75" customHeight="1" x14ac:dyDescent="0.2">
      <c r="A24" s="18" t="s">
        <v>133</v>
      </c>
      <c r="B24" s="17"/>
      <c r="C24" s="17"/>
      <c r="D24" s="18"/>
      <c r="E24" s="17">
        <v>264138</v>
      </c>
      <c r="F24" s="17"/>
      <c r="G24" s="15">
        <f t="shared" si="5"/>
        <v>264138</v>
      </c>
      <c r="H24" s="56"/>
      <c r="I24" s="15"/>
      <c r="J24" s="15">
        <f t="shared" si="7"/>
        <v>264138</v>
      </c>
      <c r="K24" s="15">
        <f t="shared" si="7"/>
        <v>0</v>
      </c>
      <c r="L24" s="15">
        <f t="shared" si="6"/>
        <v>264138</v>
      </c>
      <c r="M24" s="5">
        <v>618</v>
      </c>
      <c r="N24" s="5">
        <v>167</v>
      </c>
      <c r="O24" s="46">
        <f t="shared" si="8"/>
        <v>785</v>
      </c>
      <c r="P24" s="5">
        <f t="shared" si="9"/>
        <v>-263353</v>
      </c>
      <c r="R24" s="50"/>
      <c r="S24" s="50"/>
      <c r="T24" s="50"/>
      <c r="U24" s="50"/>
      <c r="V24" s="50"/>
      <c r="W24" s="50"/>
      <c r="X24" s="50"/>
      <c r="Y24" s="50"/>
      <c r="Z24" s="50"/>
    </row>
    <row r="25" spans="1:26" ht="12.75" customHeight="1" x14ac:dyDescent="0.2">
      <c r="A25" s="18" t="s">
        <v>134</v>
      </c>
      <c r="B25" s="17"/>
      <c r="C25" s="17"/>
      <c r="D25" s="18"/>
      <c r="E25" s="17">
        <v>532410</v>
      </c>
      <c r="F25" s="17"/>
      <c r="G25" s="15">
        <f t="shared" si="5"/>
        <v>532410</v>
      </c>
      <c r="H25" s="56"/>
      <c r="I25" s="15"/>
      <c r="J25" s="15">
        <f t="shared" si="7"/>
        <v>532410</v>
      </c>
      <c r="K25" s="15">
        <f t="shared" si="7"/>
        <v>0</v>
      </c>
      <c r="L25" s="15">
        <f t="shared" si="6"/>
        <v>532410</v>
      </c>
      <c r="M25" s="5">
        <v>44</v>
      </c>
      <c r="N25" s="5">
        <v>12</v>
      </c>
      <c r="O25" s="46">
        <f t="shared" si="8"/>
        <v>56</v>
      </c>
      <c r="P25" s="5">
        <f t="shared" si="9"/>
        <v>-532354</v>
      </c>
      <c r="R25" s="50"/>
      <c r="S25" s="50"/>
      <c r="T25" s="50"/>
      <c r="U25" s="50"/>
      <c r="V25" s="50"/>
      <c r="W25" s="50"/>
      <c r="X25" s="50"/>
      <c r="Y25" s="50"/>
      <c r="Z25" s="50"/>
    </row>
    <row r="26" spans="1:26" ht="12.75" customHeight="1" x14ac:dyDescent="0.2">
      <c r="A26" s="18" t="s">
        <v>175</v>
      </c>
      <c r="B26" s="17"/>
      <c r="C26" s="17"/>
      <c r="D26" s="18"/>
      <c r="E26" s="17"/>
      <c r="F26" s="17"/>
      <c r="G26" s="15"/>
      <c r="H26" s="56">
        <v>5874</v>
      </c>
      <c r="I26" s="15"/>
      <c r="J26" s="15">
        <f t="shared" si="7"/>
        <v>5874</v>
      </c>
      <c r="K26" s="15">
        <f t="shared" si="7"/>
        <v>0</v>
      </c>
      <c r="L26" s="15">
        <f t="shared" si="6"/>
        <v>5874</v>
      </c>
      <c r="M26" s="5">
        <v>4625</v>
      </c>
      <c r="N26" s="5">
        <v>1249</v>
      </c>
      <c r="O26" s="46">
        <f t="shared" si="8"/>
        <v>5874</v>
      </c>
      <c r="P26" s="5">
        <f t="shared" si="9"/>
        <v>0</v>
      </c>
      <c r="R26" s="50"/>
      <c r="S26" t="s">
        <v>162</v>
      </c>
      <c r="T26" s="50"/>
      <c r="U26" s="50"/>
      <c r="V26" s="50"/>
      <c r="W26" s="50"/>
      <c r="X26" s="50"/>
      <c r="Y26" s="50"/>
      <c r="Z26" s="50"/>
    </row>
    <row r="27" spans="1:26" ht="12.75" customHeight="1" x14ac:dyDescent="0.2">
      <c r="A27" s="18" t="s">
        <v>148</v>
      </c>
      <c r="B27" s="17"/>
      <c r="C27" s="17"/>
      <c r="D27" s="18"/>
      <c r="E27" s="17"/>
      <c r="F27" s="17"/>
      <c r="G27" s="15"/>
      <c r="H27" s="56">
        <v>1820</v>
      </c>
      <c r="I27" s="15"/>
      <c r="J27" s="15">
        <f t="shared" si="7"/>
        <v>1820</v>
      </c>
      <c r="K27" s="15">
        <f t="shared" si="7"/>
        <v>0</v>
      </c>
      <c r="L27" s="15">
        <f t="shared" si="6"/>
        <v>1820</v>
      </c>
      <c r="M27" s="5">
        <v>1820</v>
      </c>
      <c r="N27" s="5"/>
      <c r="O27" s="46">
        <f t="shared" si="8"/>
        <v>1820</v>
      </c>
      <c r="P27" s="5">
        <f t="shared" si="9"/>
        <v>0</v>
      </c>
      <c r="R27" s="50"/>
      <c r="S27" s="50"/>
      <c r="T27" s="50"/>
      <c r="U27" s="50"/>
      <c r="V27" s="50"/>
      <c r="W27" s="50"/>
      <c r="X27" s="50"/>
      <c r="Y27" s="50"/>
      <c r="Z27" s="50"/>
    </row>
    <row r="28" spans="1:26" ht="12.75" customHeight="1" x14ac:dyDescent="0.2">
      <c r="A28" s="18" t="s">
        <v>161</v>
      </c>
      <c r="B28" s="17"/>
      <c r="C28" s="17"/>
      <c r="D28" s="18"/>
      <c r="E28" s="17"/>
      <c r="F28" s="17"/>
      <c r="G28" s="15"/>
      <c r="H28" s="56">
        <v>384</v>
      </c>
      <c r="I28" s="15"/>
      <c r="J28" s="15">
        <f t="shared" si="7"/>
        <v>384</v>
      </c>
      <c r="K28" s="15"/>
      <c r="L28" s="15">
        <f t="shared" si="6"/>
        <v>384</v>
      </c>
      <c r="M28" s="5">
        <v>302</v>
      </c>
      <c r="N28" s="5">
        <v>82</v>
      </c>
      <c r="O28" s="46">
        <f t="shared" si="8"/>
        <v>384</v>
      </c>
      <c r="P28" s="58">
        <f t="shared" si="9"/>
        <v>0</v>
      </c>
      <c r="Q28" s="59"/>
      <c r="R28" s="50" t="s">
        <v>183</v>
      </c>
      <c r="S28" s="50"/>
      <c r="T28" s="50"/>
      <c r="U28" s="50"/>
      <c r="V28" s="50"/>
      <c r="W28" s="50"/>
      <c r="X28" s="50"/>
      <c r="Y28" s="50"/>
      <c r="Z28" s="50"/>
    </row>
    <row r="29" spans="1:26" ht="12.75" customHeight="1" x14ac:dyDescent="0.2">
      <c r="A29" s="18" t="s">
        <v>163</v>
      </c>
      <c r="B29" s="17"/>
      <c r="C29" s="17"/>
      <c r="D29" s="18"/>
      <c r="E29" s="17"/>
      <c r="F29" s="17"/>
      <c r="G29" s="15"/>
      <c r="H29" s="56">
        <v>2410</v>
      </c>
      <c r="I29" s="15"/>
      <c r="J29" s="15">
        <f t="shared" si="7"/>
        <v>2410</v>
      </c>
      <c r="K29" s="15"/>
      <c r="L29" s="15">
        <f t="shared" si="6"/>
        <v>2410</v>
      </c>
      <c r="M29" s="5">
        <v>1898</v>
      </c>
      <c r="N29" s="5">
        <v>512</v>
      </c>
      <c r="O29" s="46">
        <f t="shared" si="8"/>
        <v>2410</v>
      </c>
      <c r="P29" s="58">
        <f t="shared" si="9"/>
        <v>0</v>
      </c>
      <c r="Q29" s="59"/>
      <c r="R29" s="50" t="s">
        <v>183</v>
      </c>
      <c r="T29" s="50"/>
      <c r="U29" s="50"/>
      <c r="V29" s="50"/>
      <c r="W29" s="50"/>
      <c r="X29" s="50"/>
      <c r="Y29" s="50"/>
      <c r="Z29" s="50"/>
    </row>
    <row r="30" spans="1:26" ht="12.75" customHeight="1" x14ac:dyDescent="0.2">
      <c r="A30" s="5"/>
      <c r="B30" s="15"/>
      <c r="C30" s="15"/>
      <c r="D30" s="15"/>
      <c r="E30" s="15"/>
      <c r="F30" s="15"/>
      <c r="G30" s="33"/>
      <c r="H30" s="56"/>
      <c r="I30" s="15"/>
      <c r="J30" s="15"/>
      <c r="K30" s="15"/>
      <c r="L30" s="15"/>
      <c r="M30" s="5"/>
      <c r="N30" s="5"/>
      <c r="O30" s="47"/>
      <c r="P30" s="5"/>
      <c r="R30" s="50"/>
      <c r="T30" s="50"/>
      <c r="U30" s="50"/>
      <c r="V30" s="50"/>
      <c r="W30" s="50"/>
      <c r="X30" s="50"/>
      <c r="Y30" s="50"/>
      <c r="Z30" s="50"/>
    </row>
    <row r="31" spans="1:26" ht="12.75" customHeight="1" x14ac:dyDescent="0.2">
      <c r="A31" s="3" t="s">
        <v>40</v>
      </c>
      <c r="B31" s="34">
        <f>SUM(B32:B32)</f>
        <v>1000</v>
      </c>
      <c r="C31" s="34">
        <f>SUM(C32:C32)</f>
        <v>0</v>
      </c>
      <c r="D31" s="34">
        <f>SUM(D32:D32)</f>
        <v>1000</v>
      </c>
      <c r="E31" s="34">
        <f>SUM(E32:E32)</f>
        <v>1000</v>
      </c>
      <c r="F31" s="34">
        <f t="shared" ref="F31:O31" si="10">SUM(F32:F32)</f>
        <v>0</v>
      </c>
      <c r="G31" s="34">
        <f t="shared" si="10"/>
        <v>1000</v>
      </c>
      <c r="H31" s="57">
        <f t="shared" si="10"/>
        <v>0</v>
      </c>
      <c r="I31" s="34">
        <f t="shared" si="10"/>
        <v>0</v>
      </c>
      <c r="J31" s="34">
        <f t="shared" si="10"/>
        <v>1000</v>
      </c>
      <c r="K31" s="34">
        <f t="shared" si="10"/>
        <v>0</v>
      </c>
      <c r="L31" s="34">
        <f t="shared" si="10"/>
        <v>1000</v>
      </c>
      <c r="M31" s="34">
        <f t="shared" si="10"/>
        <v>0</v>
      </c>
      <c r="N31" s="34">
        <f t="shared" si="10"/>
        <v>0</v>
      </c>
      <c r="O31" s="34">
        <f t="shared" si="10"/>
        <v>0</v>
      </c>
      <c r="P31" s="34">
        <f t="shared" si="9"/>
        <v>-1000</v>
      </c>
      <c r="Q31" s="54">
        <f>SUM(P32)</f>
        <v>-1000</v>
      </c>
      <c r="R31" s="50"/>
      <c r="S31" s="50"/>
      <c r="T31" s="50"/>
      <c r="U31" s="50"/>
      <c r="V31" s="50"/>
      <c r="W31" s="50"/>
      <c r="X31" s="50"/>
      <c r="Y31" s="50"/>
      <c r="Z31" s="50"/>
    </row>
    <row r="32" spans="1:26" ht="12.75" customHeight="1" x14ac:dyDescent="0.2">
      <c r="A32" s="4" t="s">
        <v>24</v>
      </c>
      <c r="B32" s="15">
        <v>1000</v>
      </c>
      <c r="C32" s="15"/>
      <c r="D32" s="5">
        <f>SUM(B32:C32)</f>
        <v>1000</v>
      </c>
      <c r="E32" s="15">
        <v>1000</v>
      </c>
      <c r="F32" s="15"/>
      <c r="G32" s="18">
        <f t="shared" si="5"/>
        <v>1000</v>
      </c>
      <c r="H32" s="56"/>
      <c r="I32" s="15"/>
      <c r="J32" s="15">
        <f t="shared" si="7"/>
        <v>1000</v>
      </c>
      <c r="K32" s="15">
        <f t="shared" si="7"/>
        <v>0</v>
      </c>
      <c r="L32" s="15">
        <f t="shared" si="6"/>
        <v>1000</v>
      </c>
      <c r="M32" s="5"/>
      <c r="N32" s="5"/>
      <c r="O32" s="46">
        <f t="shared" ref="O32" si="11">+M32+N32</f>
        <v>0</v>
      </c>
      <c r="P32" s="5">
        <f t="shared" si="9"/>
        <v>-1000</v>
      </c>
      <c r="R32" s="50"/>
      <c r="S32" s="50"/>
      <c r="T32" s="50"/>
      <c r="U32" s="50"/>
      <c r="V32" s="50"/>
      <c r="W32" s="50"/>
      <c r="X32" s="50"/>
      <c r="Y32" s="50"/>
      <c r="Z32" s="50"/>
    </row>
    <row r="33" spans="1:26" ht="12.75" customHeight="1" x14ac:dyDescent="0.2">
      <c r="A33" s="5"/>
      <c r="B33" s="17"/>
      <c r="C33" s="17"/>
      <c r="D33" s="17"/>
      <c r="E33" s="17"/>
      <c r="F33" s="17"/>
      <c r="G33" s="17"/>
      <c r="H33" s="56"/>
      <c r="I33" s="15"/>
      <c r="J33" s="15"/>
      <c r="K33" s="15"/>
      <c r="L33" s="15"/>
      <c r="M33" s="5"/>
      <c r="N33" s="5"/>
      <c r="O33" s="46"/>
      <c r="P33" s="42"/>
      <c r="R33" s="50"/>
      <c r="S33" s="50"/>
      <c r="T33" s="50"/>
      <c r="U33" s="50"/>
      <c r="V33" s="50"/>
      <c r="W33" s="50"/>
      <c r="X33" s="50"/>
      <c r="Y33" s="50"/>
      <c r="Z33" s="50"/>
    </row>
    <row r="34" spans="1:26" ht="12.75" customHeight="1" x14ac:dyDescent="0.2">
      <c r="A34" s="2" t="s">
        <v>7</v>
      </c>
      <c r="B34" s="3">
        <f>SUM(B35:B36)</f>
        <v>1792870</v>
      </c>
      <c r="C34" s="3">
        <f t="shared" ref="C34:O34" si="12">SUM(C35:C36)</f>
        <v>0</v>
      </c>
      <c r="D34" s="3">
        <f t="shared" si="12"/>
        <v>1792870</v>
      </c>
      <c r="E34" s="3">
        <f t="shared" si="12"/>
        <v>1798594</v>
      </c>
      <c r="F34" s="3">
        <f t="shared" si="12"/>
        <v>0</v>
      </c>
      <c r="G34" s="3">
        <f t="shared" si="12"/>
        <v>1798594</v>
      </c>
      <c r="H34" s="3">
        <f t="shared" si="12"/>
        <v>-1792870</v>
      </c>
      <c r="I34" s="3">
        <f t="shared" si="12"/>
        <v>0</v>
      </c>
      <c r="J34" s="3">
        <f t="shared" si="12"/>
        <v>5724</v>
      </c>
      <c r="K34" s="3">
        <f t="shared" si="12"/>
        <v>0</v>
      </c>
      <c r="L34" s="3">
        <f t="shared" si="12"/>
        <v>5724</v>
      </c>
      <c r="M34" s="3">
        <f t="shared" si="12"/>
        <v>5433</v>
      </c>
      <c r="N34" s="3">
        <f t="shared" si="12"/>
        <v>0</v>
      </c>
      <c r="O34" s="3">
        <f t="shared" si="12"/>
        <v>5433</v>
      </c>
      <c r="P34" s="34">
        <f t="shared" si="9"/>
        <v>-291</v>
      </c>
      <c r="Q34" s="31">
        <f>SUM(P35:P36)</f>
        <v>-291</v>
      </c>
      <c r="R34" s="50"/>
      <c r="S34" s="50"/>
      <c r="T34" s="50"/>
      <c r="U34" s="50"/>
      <c r="V34" s="50"/>
      <c r="W34" s="50"/>
      <c r="X34" s="50"/>
      <c r="Y34" s="50"/>
      <c r="Z34" s="50"/>
    </row>
    <row r="35" spans="1:26" ht="12.75" customHeight="1" x14ac:dyDescent="0.2">
      <c r="A35" s="4" t="s">
        <v>87</v>
      </c>
      <c r="B35" s="5">
        <v>1792870</v>
      </c>
      <c r="C35" s="5"/>
      <c r="D35" s="5">
        <f>SUM(B35:C35)</f>
        <v>1792870</v>
      </c>
      <c r="E35" s="5">
        <v>1792870</v>
      </c>
      <c r="F35" s="5"/>
      <c r="G35" s="18">
        <f t="shared" si="5"/>
        <v>1792870</v>
      </c>
      <c r="H35" s="56">
        <v>-1792870</v>
      </c>
      <c r="I35" s="15"/>
      <c r="J35" s="15">
        <f t="shared" si="7"/>
        <v>0</v>
      </c>
      <c r="K35" s="15">
        <f t="shared" si="7"/>
        <v>0</v>
      </c>
      <c r="L35" s="15">
        <f t="shared" si="6"/>
        <v>0</v>
      </c>
      <c r="M35" s="5"/>
      <c r="N35" s="5"/>
      <c r="O35" s="46">
        <f t="shared" si="2"/>
        <v>0</v>
      </c>
      <c r="P35" s="5">
        <f t="shared" si="9"/>
        <v>0</v>
      </c>
      <c r="R35" s="50" t="s">
        <v>185</v>
      </c>
      <c r="S35" s="50"/>
      <c r="T35" s="50"/>
      <c r="U35" s="50"/>
      <c r="V35" s="50"/>
      <c r="W35" s="50"/>
      <c r="X35" s="50"/>
      <c r="Y35" s="50"/>
      <c r="Z35" s="50"/>
    </row>
    <row r="36" spans="1:26" ht="12.75" customHeight="1" x14ac:dyDescent="0.2">
      <c r="A36" s="19" t="s">
        <v>135</v>
      </c>
      <c r="B36" s="5"/>
      <c r="C36" s="5"/>
      <c r="D36" s="5"/>
      <c r="E36" s="5">
        <v>5724</v>
      </c>
      <c r="F36" s="5"/>
      <c r="G36" s="18">
        <f t="shared" si="5"/>
        <v>5724</v>
      </c>
      <c r="H36" s="56"/>
      <c r="I36" s="15"/>
      <c r="J36" s="15">
        <f t="shared" si="7"/>
        <v>5724</v>
      </c>
      <c r="K36" s="15">
        <f t="shared" si="7"/>
        <v>0</v>
      </c>
      <c r="L36" s="15">
        <f t="shared" si="6"/>
        <v>5724</v>
      </c>
      <c r="M36" s="5">
        <v>5433</v>
      </c>
      <c r="N36" s="5"/>
      <c r="O36" s="46">
        <f t="shared" si="2"/>
        <v>5433</v>
      </c>
      <c r="P36" s="5">
        <f t="shared" si="9"/>
        <v>-291</v>
      </c>
      <c r="Q36" s="31">
        <f>SUM(M39,M132:M148)</f>
        <v>4681</v>
      </c>
      <c r="R36" s="50"/>
      <c r="S36" s="50"/>
      <c r="T36" s="50"/>
      <c r="U36" s="50"/>
      <c r="V36" s="50"/>
      <c r="W36" s="50"/>
      <c r="X36" s="50"/>
      <c r="Y36" s="50"/>
      <c r="Z36" s="50"/>
    </row>
    <row r="37" spans="1:26" ht="12.75" customHeight="1" x14ac:dyDescent="0.2">
      <c r="A37" s="5"/>
      <c r="B37" s="17"/>
      <c r="C37" s="17"/>
      <c r="D37" s="17"/>
      <c r="E37" s="17"/>
      <c r="F37" s="17"/>
      <c r="G37" s="18"/>
      <c r="H37" s="56"/>
      <c r="I37" s="15"/>
      <c r="J37" s="15"/>
      <c r="K37" s="15"/>
      <c r="L37" s="15"/>
      <c r="M37" s="5"/>
      <c r="N37" s="5"/>
      <c r="O37" s="46"/>
      <c r="P37" s="42"/>
      <c r="R37" s="50"/>
      <c r="S37" s="50"/>
      <c r="T37" s="50"/>
      <c r="U37" s="50"/>
      <c r="V37" s="50"/>
      <c r="W37" s="50"/>
      <c r="X37" s="50"/>
      <c r="Y37" s="50"/>
      <c r="Z37" s="50"/>
    </row>
    <row r="38" spans="1:26" ht="12.75" customHeight="1" x14ac:dyDescent="0.2">
      <c r="A38" s="35" t="s">
        <v>46</v>
      </c>
      <c r="B38" s="26">
        <f>SUM(B39)</f>
        <v>3000</v>
      </c>
      <c r="C38" s="26">
        <f t="shared" ref="C38:D38" si="13">SUM(C39)</f>
        <v>0</v>
      </c>
      <c r="D38" s="26">
        <f t="shared" si="13"/>
        <v>3000</v>
      </c>
      <c r="E38" s="26">
        <f>SUM(E39)</f>
        <v>3000</v>
      </c>
      <c r="F38" s="26">
        <f t="shared" ref="F38:O38" si="14">SUM(F39)</f>
        <v>0</v>
      </c>
      <c r="G38" s="26">
        <f t="shared" si="14"/>
        <v>3000</v>
      </c>
      <c r="H38" s="3">
        <f t="shared" si="14"/>
        <v>0</v>
      </c>
      <c r="I38" s="26">
        <f t="shared" si="14"/>
        <v>0</v>
      </c>
      <c r="J38" s="26">
        <f t="shared" si="14"/>
        <v>3000</v>
      </c>
      <c r="K38" s="26">
        <f t="shared" si="14"/>
        <v>0</v>
      </c>
      <c r="L38" s="26">
        <f t="shared" si="14"/>
        <v>3000</v>
      </c>
      <c r="M38" s="26">
        <f t="shared" si="14"/>
        <v>2293</v>
      </c>
      <c r="N38" s="26">
        <f t="shared" si="14"/>
        <v>337</v>
      </c>
      <c r="O38" s="26">
        <f t="shared" si="14"/>
        <v>2630</v>
      </c>
      <c r="P38" s="26">
        <f t="shared" si="9"/>
        <v>-370</v>
      </c>
      <c r="Q38" s="31">
        <f>SUM(P39)</f>
        <v>-370</v>
      </c>
      <c r="R38" s="50"/>
      <c r="S38" s="50"/>
      <c r="T38" s="50"/>
      <c r="U38" s="50"/>
      <c r="V38" s="50"/>
      <c r="W38" s="50"/>
      <c r="X38" s="50"/>
      <c r="Y38" s="50"/>
      <c r="Z38" s="50"/>
    </row>
    <row r="39" spans="1:26" ht="12.75" customHeight="1" x14ac:dyDescent="0.2">
      <c r="A39" s="19" t="s">
        <v>47</v>
      </c>
      <c r="B39" s="17">
        <v>3000</v>
      </c>
      <c r="C39" s="17"/>
      <c r="D39" s="17">
        <f>SUM(B39:C39)</f>
        <v>3000</v>
      </c>
      <c r="E39" s="17">
        <v>3000</v>
      </c>
      <c r="F39" s="17"/>
      <c r="G39" s="18">
        <f>SUM(E39:F39)</f>
        <v>3000</v>
      </c>
      <c r="H39" s="56"/>
      <c r="I39" s="15"/>
      <c r="J39" s="15">
        <f t="shared" si="7"/>
        <v>3000</v>
      </c>
      <c r="K39" s="15">
        <f t="shared" si="7"/>
        <v>0</v>
      </c>
      <c r="L39" s="15">
        <f t="shared" si="6"/>
        <v>3000</v>
      </c>
      <c r="M39" s="5">
        <f>1251+1042</f>
        <v>2293</v>
      </c>
      <c r="N39" s="5">
        <f>337</f>
        <v>337</v>
      </c>
      <c r="O39" s="46">
        <f t="shared" si="2"/>
        <v>2630</v>
      </c>
      <c r="P39" s="5">
        <f t="shared" si="9"/>
        <v>-370</v>
      </c>
      <c r="Q39" s="31"/>
      <c r="R39" s="50"/>
      <c r="S39" s="50"/>
      <c r="T39" s="50"/>
      <c r="U39" s="50"/>
      <c r="V39" s="50"/>
      <c r="W39" s="50"/>
      <c r="X39" s="50"/>
      <c r="Y39" s="50"/>
      <c r="Z39" s="50"/>
    </row>
    <row r="40" spans="1:26" ht="12.75" customHeight="1" x14ac:dyDescent="0.2">
      <c r="A40" s="19"/>
      <c r="B40" s="17"/>
      <c r="C40" s="17"/>
      <c r="D40" s="17"/>
      <c r="E40" s="17"/>
      <c r="F40" s="17"/>
      <c r="G40" s="18"/>
      <c r="H40" s="56"/>
      <c r="I40" s="15"/>
      <c r="J40" s="15"/>
      <c r="K40" s="15"/>
      <c r="L40" s="15"/>
      <c r="M40" s="5"/>
      <c r="N40" s="5"/>
      <c r="O40" s="46"/>
      <c r="P40" s="42"/>
      <c r="R40" s="50"/>
      <c r="S40" s="50"/>
      <c r="T40" s="50"/>
      <c r="U40" s="50"/>
      <c r="V40" s="50"/>
      <c r="W40" s="50"/>
      <c r="X40" s="50"/>
      <c r="Y40" s="50"/>
      <c r="Z40" s="50"/>
    </row>
    <row r="41" spans="1:26" ht="12.75" customHeight="1" x14ac:dyDescent="0.2">
      <c r="A41" s="2" t="s">
        <v>5</v>
      </c>
      <c r="B41" s="26">
        <f>SUM(B43:B44)</f>
        <v>2000</v>
      </c>
      <c r="C41" s="26">
        <f t="shared" ref="C41:N41" si="15">SUM(C43:C44)</f>
        <v>0</v>
      </c>
      <c r="D41" s="26">
        <f t="shared" si="15"/>
        <v>2000</v>
      </c>
      <c r="E41" s="26">
        <f t="shared" si="15"/>
        <v>6001</v>
      </c>
      <c r="F41" s="26">
        <f t="shared" si="15"/>
        <v>0</v>
      </c>
      <c r="G41" s="26">
        <f t="shared" si="15"/>
        <v>6001</v>
      </c>
      <c r="H41" s="3">
        <f t="shared" si="15"/>
        <v>0</v>
      </c>
      <c r="I41" s="26">
        <f t="shared" si="15"/>
        <v>0</v>
      </c>
      <c r="J41" s="26">
        <f t="shared" si="15"/>
        <v>6001</v>
      </c>
      <c r="K41" s="26">
        <f t="shared" si="15"/>
        <v>0</v>
      </c>
      <c r="L41" s="26">
        <f t="shared" si="15"/>
        <v>6001</v>
      </c>
      <c r="M41" s="26">
        <f t="shared" si="15"/>
        <v>138</v>
      </c>
      <c r="N41" s="26">
        <f t="shared" si="15"/>
        <v>38</v>
      </c>
      <c r="O41" s="26">
        <f>SUM(O42:O44)</f>
        <v>176</v>
      </c>
      <c r="P41" s="26">
        <f t="shared" si="9"/>
        <v>-5825</v>
      </c>
      <c r="Q41" s="31">
        <f>SUM(P42:P44)</f>
        <v>-5825</v>
      </c>
      <c r="R41" s="50"/>
      <c r="S41" s="50"/>
      <c r="T41" s="50"/>
      <c r="U41" s="50"/>
      <c r="V41" s="50"/>
      <c r="W41" s="50"/>
      <c r="X41" s="50"/>
      <c r="Y41" s="50"/>
      <c r="Z41" s="50"/>
    </row>
    <row r="42" spans="1:26" ht="12.75" customHeight="1" x14ac:dyDescent="0.2">
      <c r="A42" s="29" t="s">
        <v>38</v>
      </c>
      <c r="B42" s="17"/>
      <c r="C42" s="17"/>
      <c r="D42" s="17"/>
      <c r="E42" s="17"/>
      <c r="F42" s="17"/>
      <c r="G42" s="15"/>
      <c r="H42" s="56"/>
      <c r="I42" s="15"/>
      <c r="J42" s="15"/>
      <c r="K42" s="15"/>
      <c r="L42" s="15"/>
      <c r="M42" s="5"/>
      <c r="N42" s="5"/>
      <c r="O42" s="46">
        <f t="shared" si="2"/>
        <v>0</v>
      </c>
      <c r="P42" s="5">
        <f t="shared" si="9"/>
        <v>0</v>
      </c>
      <c r="R42" s="50"/>
      <c r="S42" s="50"/>
      <c r="T42" s="50"/>
      <c r="U42" s="50"/>
      <c r="V42" s="50"/>
      <c r="W42" s="50"/>
      <c r="X42" s="50"/>
      <c r="Y42" s="50"/>
      <c r="Z42" s="50"/>
    </row>
    <row r="43" spans="1:26" ht="12.75" customHeight="1" x14ac:dyDescent="0.2">
      <c r="A43" s="5" t="s">
        <v>48</v>
      </c>
      <c r="B43" s="17">
        <v>2000</v>
      </c>
      <c r="C43" s="17"/>
      <c r="D43" s="17">
        <f>SUM(B43:C43)</f>
        <v>2000</v>
      </c>
      <c r="E43" s="17">
        <v>2000</v>
      </c>
      <c r="F43" s="17"/>
      <c r="G43" s="15">
        <f>SUM(E43:F43)</f>
        <v>2000</v>
      </c>
      <c r="H43" s="56"/>
      <c r="I43" s="15"/>
      <c r="J43" s="15">
        <f t="shared" si="7"/>
        <v>2000</v>
      </c>
      <c r="K43" s="15">
        <f t="shared" si="7"/>
        <v>0</v>
      </c>
      <c r="L43" s="15">
        <f t="shared" si="6"/>
        <v>2000</v>
      </c>
      <c r="M43" s="5">
        <v>138</v>
      </c>
      <c r="N43" s="5">
        <v>38</v>
      </c>
      <c r="O43" s="47">
        <f t="shared" si="2"/>
        <v>176</v>
      </c>
      <c r="P43" s="5">
        <f t="shared" si="9"/>
        <v>-1824</v>
      </c>
      <c r="R43" s="50"/>
      <c r="S43" s="50"/>
      <c r="T43" s="50"/>
      <c r="U43" s="50"/>
      <c r="V43" s="50"/>
      <c r="W43" s="50"/>
      <c r="X43" s="50"/>
      <c r="Y43" s="50"/>
      <c r="Z43" s="50"/>
    </row>
    <row r="44" spans="1:26" ht="12.75" customHeight="1" x14ac:dyDescent="0.2">
      <c r="A44" s="5" t="s">
        <v>118</v>
      </c>
      <c r="B44" s="17"/>
      <c r="C44" s="17"/>
      <c r="D44" s="17"/>
      <c r="E44" s="17">
        <v>4001</v>
      </c>
      <c r="F44" s="17"/>
      <c r="G44" s="15">
        <f>SUM(E44:F44)</f>
        <v>4001</v>
      </c>
      <c r="H44" s="56"/>
      <c r="I44" s="15"/>
      <c r="J44" s="15">
        <f t="shared" si="7"/>
        <v>4001</v>
      </c>
      <c r="K44" s="15">
        <f t="shared" si="7"/>
        <v>0</v>
      </c>
      <c r="L44" s="15">
        <f t="shared" si="6"/>
        <v>4001</v>
      </c>
      <c r="M44" s="5"/>
      <c r="N44" s="5"/>
      <c r="O44" s="47">
        <f t="shared" si="2"/>
        <v>0</v>
      </c>
      <c r="P44" s="5">
        <f>SUM(O44-L44)</f>
        <v>-4001</v>
      </c>
      <c r="R44" s="50"/>
      <c r="S44" s="50"/>
      <c r="T44" s="50"/>
      <c r="U44" s="50"/>
      <c r="V44" s="50"/>
      <c r="W44" s="50"/>
      <c r="X44" s="50"/>
      <c r="Y44" s="50"/>
      <c r="Z44" s="50"/>
    </row>
    <row r="45" spans="1:26" ht="12.75" customHeight="1" x14ac:dyDescent="0.2">
      <c r="A45" s="5"/>
      <c r="B45" s="17"/>
      <c r="C45" s="17"/>
      <c r="D45" s="17"/>
      <c r="E45" s="17"/>
      <c r="F45" s="17"/>
      <c r="G45" s="15"/>
      <c r="H45" s="56"/>
      <c r="I45" s="15"/>
      <c r="J45" s="15"/>
      <c r="K45" s="15"/>
      <c r="L45" s="15"/>
      <c r="M45" s="5"/>
      <c r="N45" s="5"/>
      <c r="O45" s="47"/>
      <c r="P45" s="42"/>
      <c r="R45" s="50"/>
      <c r="S45" s="50"/>
      <c r="T45" s="50"/>
      <c r="U45" s="50"/>
      <c r="V45" s="50"/>
      <c r="W45" s="50"/>
      <c r="X45" s="50"/>
      <c r="Y45" s="50"/>
      <c r="Z45" s="50"/>
    </row>
    <row r="46" spans="1:26" ht="12.75" customHeight="1" x14ac:dyDescent="0.2">
      <c r="A46" s="3" t="s">
        <v>114</v>
      </c>
      <c r="B46" s="26">
        <f t="shared" ref="B46:N46" si="16">SUM(B47:B49)</f>
        <v>0</v>
      </c>
      <c r="C46" s="26">
        <f t="shared" si="16"/>
        <v>0</v>
      </c>
      <c r="D46" s="26">
        <f t="shared" si="16"/>
        <v>0</v>
      </c>
      <c r="E46" s="26">
        <f t="shared" si="16"/>
        <v>3747</v>
      </c>
      <c r="F46" s="26">
        <f t="shared" si="16"/>
        <v>0</v>
      </c>
      <c r="G46" s="26">
        <f t="shared" si="16"/>
        <v>3747</v>
      </c>
      <c r="H46" s="3">
        <f t="shared" si="16"/>
        <v>26372</v>
      </c>
      <c r="I46" s="26">
        <f t="shared" si="16"/>
        <v>0</v>
      </c>
      <c r="J46" s="26">
        <f t="shared" si="16"/>
        <v>30119</v>
      </c>
      <c r="K46" s="26">
        <f t="shared" si="16"/>
        <v>0</v>
      </c>
      <c r="L46" s="26">
        <f t="shared" si="16"/>
        <v>30119</v>
      </c>
      <c r="M46" s="26">
        <f t="shared" si="16"/>
        <v>3558</v>
      </c>
      <c r="N46" s="26">
        <f t="shared" si="16"/>
        <v>961</v>
      </c>
      <c r="O46" s="26">
        <f>SUM(O47:O49)</f>
        <v>4519</v>
      </c>
      <c r="P46" s="26">
        <f t="shared" si="9"/>
        <v>-25600</v>
      </c>
      <c r="Q46" s="31">
        <f>SUM(P47:P49)</f>
        <v>-25600</v>
      </c>
      <c r="R46" s="50"/>
      <c r="S46" s="50"/>
      <c r="T46" s="50"/>
      <c r="U46" s="50"/>
      <c r="V46" s="50"/>
      <c r="W46" s="50"/>
      <c r="X46" s="50"/>
      <c r="Y46" s="50"/>
      <c r="Z46" s="50"/>
    </row>
    <row r="47" spans="1:26" ht="12.75" customHeight="1" x14ac:dyDescent="0.2">
      <c r="A47" s="5" t="s">
        <v>115</v>
      </c>
      <c r="B47" s="17"/>
      <c r="C47" s="17"/>
      <c r="D47" s="17"/>
      <c r="E47" s="17">
        <v>3747</v>
      </c>
      <c r="F47" s="17"/>
      <c r="G47" s="15">
        <f>SUM(E47:F47)</f>
        <v>3747</v>
      </c>
      <c r="H47" s="56"/>
      <c r="I47" s="15"/>
      <c r="J47" s="15">
        <f t="shared" ref="J47:K49" si="17">SUM(E47,H47)</f>
        <v>3747</v>
      </c>
      <c r="K47" s="15">
        <f t="shared" si="17"/>
        <v>0</v>
      </c>
      <c r="L47" s="15">
        <f>SUM(J47:K47)</f>
        <v>3747</v>
      </c>
      <c r="M47" s="5">
        <v>2950</v>
      </c>
      <c r="N47" s="5">
        <v>797</v>
      </c>
      <c r="O47" s="47">
        <f t="shared" si="2"/>
        <v>3747</v>
      </c>
      <c r="P47" s="5">
        <f t="shared" si="9"/>
        <v>0</v>
      </c>
      <c r="R47" s="50"/>
      <c r="S47" s="50"/>
      <c r="T47" s="50"/>
      <c r="U47" s="50"/>
      <c r="V47" s="50"/>
      <c r="W47" s="50"/>
      <c r="X47" s="50"/>
      <c r="Y47" s="50"/>
      <c r="Z47" s="50"/>
    </row>
    <row r="48" spans="1:26" ht="12.75" customHeight="1" x14ac:dyDescent="0.2">
      <c r="A48" s="5" t="s">
        <v>151</v>
      </c>
      <c r="B48" s="17"/>
      <c r="C48" s="17"/>
      <c r="D48" s="17"/>
      <c r="E48" s="17"/>
      <c r="F48" s="17"/>
      <c r="G48" s="15"/>
      <c r="H48" s="56">
        <v>772</v>
      </c>
      <c r="I48" s="15"/>
      <c r="J48" s="15">
        <f t="shared" si="17"/>
        <v>772</v>
      </c>
      <c r="K48" s="15">
        <f t="shared" si="17"/>
        <v>0</v>
      </c>
      <c r="L48" s="15">
        <f>SUM(J48:K48)</f>
        <v>772</v>
      </c>
      <c r="M48" s="5">
        <v>608</v>
      </c>
      <c r="N48" s="5">
        <v>164</v>
      </c>
      <c r="O48" s="47">
        <f t="shared" si="2"/>
        <v>772</v>
      </c>
      <c r="P48" s="5">
        <f t="shared" si="9"/>
        <v>0</v>
      </c>
      <c r="R48" s="50"/>
      <c r="S48" s="50"/>
      <c r="T48" s="50"/>
      <c r="U48" s="50"/>
      <c r="V48" s="50"/>
      <c r="W48" s="50"/>
      <c r="X48" s="50"/>
      <c r="Y48" s="50"/>
      <c r="Z48" s="50"/>
    </row>
    <row r="49" spans="1:26" ht="12.75" customHeight="1" x14ac:dyDescent="0.2">
      <c r="A49" s="4" t="s">
        <v>158</v>
      </c>
      <c r="B49" s="17"/>
      <c r="C49" s="17"/>
      <c r="D49" s="17"/>
      <c r="E49" s="17"/>
      <c r="F49" s="17"/>
      <c r="G49" s="15"/>
      <c r="H49" s="56">
        <f>396+25204</f>
        <v>25600</v>
      </c>
      <c r="I49" s="15"/>
      <c r="J49" s="15">
        <f t="shared" si="17"/>
        <v>25600</v>
      </c>
      <c r="K49" s="15">
        <f t="shared" si="17"/>
        <v>0</v>
      </c>
      <c r="L49" s="15">
        <f>SUM(J49:K49)</f>
        <v>25600</v>
      </c>
      <c r="M49" s="5"/>
      <c r="N49" s="5"/>
      <c r="O49" s="47">
        <f t="shared" si="2"/>
        <v>0</v>
      </c>
      <c r="P49" s="5">
        <f t="shared" si="9"/>
        <v>-25600</v>
      </c>
      <c r="Q49" t="s">
        <v>186</v>
      </c>
      <c r="R49" s="50"/>
      <c r="S49" s="50"/>
      <c r="T49" s="50"/>
      <c r="U49" s="50"/>
      <c r="V49" s="50"/>
      <c r="W49" s="50"/>
      <c r="X49" s="50"/>
      <c r="Y49" s="50"/>
      <c r="Z49" s="50"/>
    </row>
    <row r="50" spans="1:26" ht="12.75" customHeight="1" x14ac:dyDescent="0.2">
      <c r="A50" s="5"/>
      <c r="B50" s="17"/>
      <c r="C50" s="17"/>
      <c r="D50" s="17"/>
      <c r="E50" s="17"/>
      <c r="F50" s="17"/>
      <c r="G50" s="17"/>
      <c r="H50" s="56"/>
      <c r="I50" s="17"/>
      <c r="J50" s="17"/>
      <c r="K50" s="17"/>
      <c r="L50" s="17"/>
      <c r="M50" s="5"/>
      <c r="N50" s="5"/>
      <c r="O50" s="47"/>
      <c r="P50" s="42"/>
      <c r="R50" s="50"/>
      <c r="S50" s="50"/>
      <c r="T50" s="50"/>
      <c r="U50" s="50"/>
      <c r="V50" s="50"/>
      <c r="W50" s="50"/>
      <c r="X50" s="50"/>
      <c r="Y50" s="50"/>
      <c r="Z50" s="50"/>
    </row>
    <row r="51" spans="1:26" ht="12.75" customHeight="1" x14ac:dyDescent="0.2">
      <c r="A51" s="2" t="s">
        <v>63</v>
      </c>
      <c r="B51" s="34">
        <f t="shared" ref="B51:N51" si="18">SUM(B52:B53)</f>
        <v>6350</v>
      </c>
      <c r="C51" s="34">
        <f t="shared" si="18"/>
        <v>0</v>
      </c>
      <c r="D51" s="34">
        <f t="shared" si="18"/>
        <v>6350</v>
      </c>
      <c r="E51" s="34">
        <f t="shared" si="18"/>
        <v>6350</v>
      </c>
      <c r="F51" s="34">
        <f t="shared" si="18"/>
        <v>0</v>
      </c>
      <c r="G51" s="34">
        <f t="shared" si="18"/>
        <v>6350</v>
      </c>
      <c r="H51" s="57">
        <f t="shared" si="18"/>
        <v>827</v>
      </c>
      <c r="I51" s="34">
        <f t="shared" si="18"/>
        <v>0</v>
      </c>
      <c r="J51" s="34">
        <f t="shared" si="18"/>
        <v>7177</v>
      </c>
      <c r="K51" s="34">
        <f t="shared" si="18"/>
        <v>0</v>
      </c>
      <c r="L51" s="34">
        <f t="shared" si="18"/>
        <v>7177</v>
      </c>
      <c r="M51" s="34">
        <f t="shared" si="18"/>
        <v>651</v>
      </c>
      <c r="N51" s="34">
        <f t="shared" si="18"/>
        <v>176</v>
      </c>
      <c r="O51" s="34">
        <f>SUM(O52:O53)</f>
        <v>827</v>
      </c>
      <c r="P51" s="34">
        <f t="shared" si="9"/>
        <v>-6350</v>
      </c>
      <c r="Q51" s="31">
        <f>SUM(P52:P53)</f>
        <v>-6350</v>
      </c>
      <c r="R51" s="50"/>
      <c r="S51" s="50"/>
      <c r="T51" s="50"/>
      <c r="U51" s="50"/>
      <c r="V51" s="50"/>
      <c r="W51" s="50"/>
      <c r="X51" s="50"/>
      <c r="Y51" s="50"/>
      <c r="Z51" s="50"/>
    </row>
    <row r="52" spans="1:26" ht="12.75" customHeight="1" x14ac:dyDescent="0.2">
      <c r="A52" s="5" t="s">
        <v>88</v>
      </c>
      <c r="B52" s="17">
        <v>6350</v>
      </c>
      <c r="C52" s="17"/>
      <c r="D52" s="17">
        <f>SUM(B52:C52)</f>
        <v>6350</v>
      </c>
      <c r="E52" s="17">
        <v>6350</v>
      </c>
      <c r="F52" s="17"/>
      <c r="G52" s="18">
        <f>SUM(E52:F52)</f>
        <v>6350</v>
      </c>
      <c r="H52" s="56"/>
      <c r="I52" s="15"/>
      <c r="J52" s="15">
        <f t="shared" si="7"/>
        <v>6350</v>
      </c>
      <c r="K52" s="15">
        <f t="shared" si="7"/>
        <v>0</v>
      </c>
      <c r="L52" s="15">
        <f t="shared" si="6"/>
        <v>6350</v>
      </c>
      <c r="M52" s="5"/>
      <c r="N52" s="5"/>
      <c r="O52" s="47">
        <f t="shared" si="2"/>
        <v>0</v>
      </c>
      <c r="P52" s="5">
        <f t="shared" si="9"/>
        <v>-6350</v>
      </c>
      <c r="R52" s="60"/>
      <c r="T52" s="60"/>
      <c r="U52" s="50"/>
      <c r="V52" s="50"/>
      <c r="W52" s="50"/>
      <c r="X52" s="50"/>
      <c r="Y52" s="50"/>
      <c r="Z52" s="50"/>
    </row>
    <row r="53" spans="1:26" ht="12.75" customHeight="1" x14ac:dyDescent="0.2">
      <c r="A53" s="5" t="s">
        <v>173</v>
      </c>
      <c r="B53" s="17"/>
      <c r="C53" s="17"/>
      <c r="D53" s="17"/>
      <c r="E53" s="17"/>
      <c r="F53" s="17"/>
      <c r="G53" s="18"/>
      <c r="H53" s="56">
        <v>827</v>
      </c>
      <c r="I53" s="15"/>
      <c r="J53" s="15">
        <f t="shared" ref="J53" si="19">SUM(E53,H53)</f>
        <v>827</v>
      </c>
      <c r="K53" s="15">
        <f t="shared" ref="K53" si="20">SUM(F53,I53)</f>
        <v>0</v>
      </c>
      <c r="L53" s="15">
        <f t="shared" ref="L53" si="21">SUM(J53:K53)</f>
        <v>827</v>
      </c>
      <c r="M53" s="5">
        <v>651</v>
      </c>
      <c r="N53" s="5">
        <v>176</v>
      </c>
      <c r="O53" s="47">
        <f t="shared" si="2"/>
        <v>827</v>
      </c>
      <c r="P53" s="58">
        <f t="shared" si="9"/>
        <v>0</v>
      </c>
      <c r="Q53" s="59"/>
      <c r="R53" s="50" t="s">
        <v>183</v>
      </c>
      <c r="S53" s="50"/>
      <c r="T53" s="50"/>
      <c r="U53" s="50"/>
      <c r="V53" s="50"/>
      <c r="W53" s="50"/>
      <c r="X53" s="50"/>
      <c r="Y53" s="50"/>
      <c r="Z53" s="50"/>
    </row>
    <row r="54" spans="1:26" ht="12.75" customHeight="1" x14ac:dyDescent="0.2">
      <c r="A54" s="5"/>
      <c r="B54" s="17"/>
      <c r="C54" s="17"/>
      <c r="D54" s="17"/>
      <c r="E54" s="17"/>
      <c r="F54" s="17"/>
      <c r="G54" s="18"/>
      <c r="H54" s="56"/>
      <c r="I54" s="15"/>
      <c r="J54" s="15"/>
      <c r="K54" s="15"/>
      <c r="L54" s="15"/>
      <c r="M54" s="5"/>
      <c r="N54" s="5"/>
      <c r="O54" s="47"/>
      <c r="P54" s="42"/>
      <c r="R54" s="50"/>
      <c r="S54" s="50"/>
      <c r="T54" s="50"/>
      <c r="U54" s="50"/>
      <c r="V54" s="50"/>
      <c r="W54" s="50"/>
      <c r="X54" s="50"/>
      <c r="Y54" s="50"/>
      <c r="Z54" s="50"/>
    </row>
    <row r="55" spans="1:26" ht="12.75" customHeight="1" x14ac:dyDescent="0.2">
      <c r="A55" s="2" t="s">
        <v>124</v>
      </c>
      <c r="B55" s="34">
        <f t="shared" ref="B55:N55" si="22">SUM(B56:B59)</f>
        <v>0</v>
      </c>
      <c r="C55" s="34">
        <f t="shared" si="22"/>
        <v>0</v>
      </c>
      <c r="D55" s="34">
        <f t="shared" si="22"/>
        <v>0</v>
      </c>
      <c r="E55" s="34">
        <f t="shared" si="22"/>
        <v>106579</v>
      </c>
      <c r="F55" s="34">
        <f t="shared" si="22"/>
        <v>0</v>
      </c>
      <c r="G55" s="34">
        <f t="shared" si="22"/>
        <v>106579</v>
      </c>
      <c r="H55" s="57">
        <f t="shared" si="22"/>
        <v>39162</v>
      </c>
      <c r="I55" s="34">
        <f t="shared" si="22"/>
        <v>0</v>
      </c>
      <c r="J55" s="34">
        <f t="shared" si="22"/>
        <v>145741</v>
      </c>
      <c r="K55" s="34">
        <f t="shared" si="22"/>
        <v>0</v>
      </c>
      <c r="L55" s="34">
        <f t="shared" si="22"/>
        <v>145741</v>
      </c>
      <c r="M55" s="34">
        <f t="shared" si="22"/>
        <v>84521</v>
      </c>
      <c r="N55" s="34">
        <f t="shared" si="22"/>
        <v>22820</v>
      </c>
      <c r="O55" s="34">
        <f>SUM(O56:O59)</f>
        <v>107341</v>
      </c>
      <c r="P55" s="34">
        <f t="shared" si="9"/>
        <v>-38400</v>
      </c>
      <c r="Q55" s="31">
        <f>SUM(P56:P59)</f>
        <v>-38400</v>
      </c>
      <c r="R55" s="50"/>
      <c r="S55" s="50"/>
      <c r="T55" s="50"/>
      <c r="U55" s="50"/>
      <c r="V55" s="50"/>
      <c r="W55" s="50"/>
      <c r="X55" s="50"/>
      <c r="Y55" s="50"/>
      <c r="Z55" s="50"/>
    </row>
    <row r="56" spans="1:26" ht="12.75" customHeight="1" x14ac:dyDescent="0.2">
      <c r="A56" s="4" t="s">
        <v>125</v>
      </c>
      <c r="B56" s="17"/>
      <c r="C56" s="17"/>
      <c r="D56" s="17"/>
      <c r="E56" s="17">
        <v>102613</v>
      </c>
      <c r="F56" s="17"/>
      <c r="G56" s="18">
        <f>SUM(E56:F56)</f>
        <v>102613</v>
      </c>
      <c r="H56" s="56"/>
      <c r="I56" s="15"/>
      <c r="J56" s="15">
        <f t="shared" ref="J56:K59" si="23">SUM(E56,H56)</f>
        <v>102613</v>
      </c>
      <c r="K56" s="15">
        <f t="shared" si="23"/>
        <v>0</v>
      </c>
      <c r="L56" s="15">
        <f>SUM(J56:K56)</f>
        <v>102613</v>
      </c>
      <c r="M56" s="5">
        <v>80798</v>
      </c>
      <c r="N56" s="5">
        <v>21815</v>
      </c>
      <c r="O56" s="47">
        <f t="shared" si="2"/>
        <v>102613</v>
      </c>
      <c r="P56" s="5">
        <f t="shared" si="9"/>
        <v>0</v>
      </c>
      <c r="R56" s="50"/>
      <c r="S56" s="50"/>
      <c r="T56" s="50"/>
      <c r="U56" s="50"/>
      <c r="V56" s="50"/>
      <c r="W56" s="50"/>
      <c r="X56" s="50"/>
      <c r="Y56" s="50"/>
      <c r="Z56" s="50"/>
    </row>
    <row r="57" spans="1:26" ht="12.75" customHeight="1" x14ac:dyDescent="0.2">
      <c r="A57" s="4" t="s">
        <v>138</v>
      </c>
      <c r="B57" s="17"/>
      <c r="C57" s="17"/>
      <c r="D57" s="17"/>
      <c r="E57" s="17">
        <v>3966</v>
      </c>
      <c r="F57" s="17"/>
      <c r="G57" s="18">
        <f>SUM(E57:F57)</f>
        <v>3966</v>
      </c>
      <c r="H57" s="56"/>
      <c r="I57" s="15"/>
      <c r="J57" s="15">
        <f t="shared" si="23"/>
        <v>3966</v>
      </c>
      <c r="K57" s="15">
        <f t="shared" si="23"/>
        <v>0</v>
      </c>
      <c r="L57" s="15">
        <f>SUM(J57:K57)</f>
        <v>3966</v>
      </c>
      <c r="M57" s="5">
        <v>3123</v>
      </c>
      <c r="N57" s="5">
        <v>843</v>
      </c>
      <c r="O57" s="47">
        <f t="shared" si="2"/>
        <v>3966</v>
      </c>
      <c r="P57" s="5">
        <f t="shared" si="9"/>
        <v>0</v>
      </c>
      <c r="R57" s="50"/>
      <c r="S57" s="50"/>
      <c r="T57" s="50"/>
      <c r="U57" s="50"/>
      <c r="V57" s="50"/>
      <c r="W57" s="50"/>
      <c r="X57" s="50"/>
      <c r="Y57" s="50"/>
      <c r="Z57" s="50"/>
    </row>
    <row r="58" spans="1:26" ht="12.75" customHeight="1" x14ac:dyDescent="0.2">
      <c r="A58" s="4" t="s">
        <v>149</v>
      </c>
      <c r="B58" s="17"/>
      <c r="C58" s="17"/>
      <c r="D58" s="17"/>
      <c r="E58" s="17"/>
      <c r="F58" s="17"/>
      <c r="G58" s="18"/>
      <c r="H58" s="56">
        <v>762</v>
      </c>
      <c r="I58" s="15"/>
      <c r="J58" s="15">
        <f t="shared" si="23"/>
        <v>762</v>
      </c>
      <c r="K58" s="15">
        <f t="shared" si="23"/>
        <v>0</v>
      </c>
      <c r="L58" s="15">
        <f>SUM(J58:K58)</f>
        <v>762</v>
      </c>
      <c r="M58" s="5">
        <v>600</v>
      </c>
      <c r="N58" s="5">
        <v>162</v>
      </c>
      <c r="O58" s="47">
        <f t="shared" si="2"/>
        <v>762</v>
      </c>
      <c r="P58" s="5">
        <f t="shared" si="9"/>
        <v>0</v>
      </c>
      <c r="R58" s="50"/>
      <c r="S58" s="50"/>
      <c r="T58" s="50"/>
      <c r="U58" s="50"/>
      <c r="V58" s="50"/>
      <c r="W58" s="50"/>
      <c r="X58" s="50"/>
      <c r="Y58" s="50"/>
      <c r="Z58" s="50"/>
    </row>
    <row r="59" spans="1:26" ht="12.75" customHeight="1" x14ac:dyDescent="0.2">
      <c r="A59" s="4" t="s">
        <v>157</v>
      </c>
      <c r="B59" s="17"/>
      <c r="C59" s="17"/>
      <c r="D59" s="17"/>
      <c r="E59" s="17"/>
      <c r="F59" s="17"/>
      <c r="G59" s="18"/>
      <c r="H59" s="56">
        <f>595+37805</f>
        <v>38400</v>
      </c>
      <c r="I59" s="15"/>
      <c r="J59" s="15">
        <f t="shared" si="23"/>
        <v>38400</v>
      </c>
      <c r="K59" s="15">
        <f t="shared" si="23"/>
        <v>0</v>
      </c>
      <c r="L59" s="15">
        <f>SUM(J59:K59)</f>
        <v>38400</v>
      </c>
      <c r="M59" s="5"/>
      <c r="N59" s="5"/>
      <c r="O59" s="46"/>
      <c r="P59" s="5">
        <f t="shared" si="9"/>
        <v>-38400</v>
      </c>
      <c r="Q59" t="s">
        <v>186</v>
      </c>
      <c r="R59" s="50"/>
      <c r="S59" s="50"/>
      <c r="T59" s="50"/>
      <c r="U59" s="50"/>
      <c r="V59" s="50"/>
      <c r="W59" s="50"/>
      <c r="X59" s="50"/>
      <c r="Y59" s="50"/>
      <c r="Z59" s="50"/>
    </row>
    <row r="60" spans="1:26" ht="12.75" customHeight="1" x14ac:dyDescent="0.2">
      <c r="A60" s="4" t="s">
        <v>176</v>
      </c>
      <c r="B60" s="17"/>
      <c r="C60" s="17"/>
      <c r="D60" s="17"/>
      <c r="E60" s="17"/>
      <c r="F60" s="17"/>
      <c r="G60" s="18"/>
      <c r="H60" s="56"/>
      <c r="I60" s="15"/>
      <c r="J60" s="15"/>
      <c r="K60" s="15"/>
      <c r="L60" s="15"/>
      <c r="M60" s="5"/>
      <c r="N60" s="5"/>
      <c r="O60" s="46"/>
      <c r="P60" s="42"/>
      <c r="R60" s="50"/>
      <c r="S60" s="50"/>
      <c r="T60" s="50"/>
      <c r="U60" s="50"/>
      <c r="V60" s="50"/>
      <c r="W60" s="50"/>
      <c r="X60" s="50"/>
      <c r="Y60" s="50"/>
      <c r="Z60" s="50"/>
    </row>
    <row r="61" spans="1:26" ht="12.75" customHeight="1" x14ac:dyDescent="0.2">
      <c r="A61" s="5"/>
      <c r="B61" s="17"/>
      <c r="C61" s="17"/>
      <c r="D61" s="17"/>
      <c r="E61" s="17"/>
      <c r="F61" s="17"/>
      <c r="G61" s="17"/>
      <c r="H61" s="56"/>
      <c r="I61" s="15"/>
      <c r="J61" s="15"/>
      <c r="K61" s="15"/>
      <c r="L61" s="15"/>
      <c r="M61" s="5"/>
      <c r="N61" s="5"/>
      <c r="O61" s="46">
        <f t="shared" si="2"/>
        <v>0</v>
      </c>
      <c r="P61" s="42">
        <f t="shared" si="9"/>
        <v>0</v>
      </c>
      <c r="R61" s="50"/>
      <c r="S61" s="50"/>
      <c r="T61" s="50"/>
      <c r="U61" s="50"/>
      <c r="V61" s="50"/>
      <c r="W61" s="50"/>
      <c r="X61" s="50"/>
      <c r="Y61" s="50"/>
      <c r="Z61" s="50"/>
    </row>
    <row r="62" spans="1:26" ht="12.75" customHeight="1" x14ac:dyDescent="0.2">
      <c r="A62" s="2" t="s">
        <v>6</v>
      </c>
      <c r="B62" s="3">
        <f t="shared" ref="B62:N62" si="24">SUM(B63:B66)</f>
        <v>14000</v>
      </c>
      <c r="C62" s="3">
        <f t="shared" si="24"/>
        <v>0</v>
      </c>
      <c r="D62" s="3">
        <f t="shared" si="24"/>
        <v>14000</v>
      </c>
      <c r="E62" s="3">
        <f t="shared" si="24"/>
        <v>14000</v>
      </c>
      <c r="F62" s="3">
        <f t="shared" si="24"/>
        <v>0</v>
      </c>
      <c r="G62" s="3">
        <f t="shared" si="24"/>
        <v>14000</v>
      </c>
      <c r="H62" s="3">
        <f t="shared" si="24"/>
        <v>10949</v>
      </c>
      <c r="I62" s="3">
        <f t="shared" si="24"/>
        <v>0</v>
      </c>
      <c r="J62" s="3">
        <f t="shared" si="24"/>
        <v>24949</v>
      </c>
      <c r="K62" s="3">
        <f t="shared" si="24"/>
        <v>0</v>
      </c>
      <c r="L62" s="3">
        <f t="shared" si="24"/>
        <v>24949</v>
      </c>
      <c r="M62" s="3">
        <f t="shared" si="24"/>
        <v>0</v>
      </c>
      <c r="N62" s="3">
        <f t="shared" si="24"/>
        <v>0</v>
      </c>
      <c r="O62" s="3">
        <f>SUM(O63:O66)</f>
        <v>0</v>
      </c>
      <c r="P62" s="34">
        <f t="shared" si="9"/>
        <v>-24949</v>
      </c>
      <c r="Q62" s="31">
        <f>SUM(P63:P66)</f>
        <v>-24949</v>
      </c>
      <c r="R62" s="50"/>
      <c r="S62" s="50"/>
      <c r="T62" s="50"/>
      <c r="U62" s="50"/>
      <c r="V62" s="50"/>
      <c r="W62" s="50"/>
      <c r="X62" s="50"/>
      <c r="Y62" s="50"/>
      <c r="Z62" s="50"/>
    </row>
    <row r="63" spans="1:26" ht="12.75" customHeight="1" x14ac:dyDescent="0.2">
      <c r="A63" s="4" t="s">
        <v>49</v>
      </c>
      <c r="B63" s="18">
        <v>2000</v>
      </c>
      <c r="C63" s="18"/>
      <c r="D63" s="18">
        <f t="shared" ref="D63:D65" si="25">SUM(B63:C63)</f>
        <v>2000</v>
      </c>
      <c r="E63" s="18">
        <v>2000</v>
      </c>
      <c r="F63" s="18"/>
      <c r="G63" s="17">
        <f t="shared" ref="G63:G75" si="26">SUM(E63:F63)</f>
        <v>2000</v>
      </c>
      <c r="H63" s="56"/>
      <c r="I63" s="15"/>
      <c r="J63" s="15">
        <f t="shared" si="7"/>
        <v>2000</v>
      </c>
      <c r="K63" s="15">
        <f t="shared" si="7"/>
        <v>0</v>
      </c>
      <c r="L63" s="15">
        <f t="shared" si="6"/>
        <v>2000</v>
      </c>
      <c r="M63" s="5"/>
      <c r="N63" s="5"/>
      <c r="O63" s="46">
        <f t="shared" si="2"/>
        <v>0</v>
      </c>
      <c r="P63" s="5">
        <f t="shared" si="9"/>
        <v>-2000</v>
      </c>
      <c r="R63" s="50"/>
      <c r="S63" s="50"/>
      <c r="T63" s="50"/>
      <c r="U63" s="50"/>
      <c r="V63" s="50"/>
      <c r="W63" s="50"/>
      <c r="X63" s="50"/>
      <c r="Y63" s="50"/>
      <c r="Z63" s="50"/>
    </row>
    <row r="64" spans="1:26" ht="12.75" customHeight="1" x14ac:dyDescent="0.2">
      <c r="A64" s="4" t="s">
        <v>50</v>
      </c>
      <c r="B64" s="18">
        <v>2000</v>
      </c>
      <c r="C64" s="18"/>
      <c r="D64" s="18">
        <f t="shared" si="25"/>
        <v>2000</v>
      </c>
      <c r="E64" s="18">
        <v>2000</v>
      </c>
      <c r="F64" s="18"/>
      <c r="G64" s="17">
        <f t="shared" si="26"/>
        <v>2000</v>
      </c>
      <c r="H64" s="56"/>
      <c r="I64" s="15"/>
      <c r="J64" s="15">
        <f t="shared" si="7"/>
        <v>2000</v>
      </c>
      <c r="K64" s="15">
        <f t="shared" si="7"/>
        <v>0</v>
      </c>
      <c r="L64" s="17">
        <f t="shared" si="6"/>
        <v>2000</v>
      </c>
      <c r="M64" s="5"/>
      <c r="N64" s="5"/>
      <c r="O64" s="46">
        <f t="shared" si="2"/>
        <v>0</v>
      </c>
      <c r="P64" s="5">
        <f t="shared" si="9"/>
        <v>-2000</v>
      </c>
      <c r="R64" s="50"/>
      <c r="S64" s="50"/>
      <c r="T64" s="50"/>
      <c r="U64" s="50"/>
      <c r="V64" s="50"/>
      <c r="W64" s="50"/>
      <c r="X64" s="50"/>
      <c r="Y64" s="50"/>
      <c r="Z64" s="50"/>
    </row>
    <row r="65" spans="1:26" ht="12.75" customHeight="1" x14ac:dyDescent="0.2">
      <c r="A65" s="4" t="s">
        <v>51</v>
      </c>
      <c r="B65" s="18">
        <v>10000</v>
      </c>
      <c r="C65" s="18"/>
      <c r="D65" s="18">
        <f t="shared" si="25"/>
        <v>10000</v>
      </c>
      <c r="E65" s="18">
        <v>10000</v>
      </c>
      <c r="F65" s="18"/>
      <c r="G65" s="17">
        <f t="shared" si="26"/>
        <v>10000</v>
      </c>
      <c r="H65" s="56"/>
      <c r="I65" s="15"/>
      <c r="J65" s="15">
        <f t="shared" si="7"/>
        <v>10000</v>
      </c>
      <c r="K65" s="15">
        <f t="shared" si="7"/>
        <v>0</v>
      </c>
      <c r="L65" s="15">
        <f t="shared" si="6"/>
        <v>10000</v>
      </c>
      <c r="M65" s="5"/>
      <c r="N65" s="5"/>
      <c r="O65" s="46">
        <f t="shared" si="2"/>
        <v>0</v>
      </c>
      <c r="P65" s="5">
        <f t="shared" si="9"/>
        <v>-10000</v>
      </c>
      <c r="R65" s="50"/>
      <c r="S65" s="50"/>
      <c r="T65" s="50"/>
      <c r="U65" s="50"/>
      <c r="V65" s="50"/>
      <c r="W65" s="50"/>
      <c r="X65" s="50"/>
      <c r="Y65" s="50"/>
      <c r="Z65" s="50"/>
    </row>
    <row r="66" spans="1:26" ht="12.75" customHeight="1" x14ac:dyDescent="0.2">
      <c r="A66" s="4" t="s">
        <v>147</v>
      </c>
      <c r="B66" s="18"/>
      <c r="C66" s="18"/>
      <c r="D66" s="18"/>
      <c r="E66" s="18"/>
      <c r="F66" s="18"/>
      <c r="G66" s="17"/>
      <c r="H66" s="56">
        <v>10949</v>
      </c>
      <c r="I66" s="15"/>
      <c r="J66" s="15">
        <f t="shared" si="7"/>
        <v>10949</v>
      </c>
      <c r="K66" s="15">
        <f t="shared" si="7"/>
        <v>0</v>
      </c>
      <c r="L66" s="15">
        <f t="shared" si="6"/>
        <v>10949</v>
      </c>
      <c r="M66" s="5"/>
      <c r="N66" s="5"/>
      <c r="O66" s="46">
        <f t="shared" si="2"/>
        <v>0</v>
      </c>
      <c r="P66" s="5">
        <f t="shared" si="9"/>
        <v>-10949</v>
      </c>
      <c r="R66" s="50"/>
      <c r="S66" s="50"/>
      <c r="T66" s="50"/>
      <c r="U66" s="50"/>
      <c r="V66" s="50"/>
      <c r="W66" s="50"/>
      <c r="X66" s="50"/>
      <c r="Y66" s="50"/>
      <c r="Z66" s="50"/>
    </row>
    <row r="67" spans="1:26" ht="12.75" customHeight="1" x14ac:dyDescent="0.2">
      <c r="A67" s="4"/>
      <c r="B67" s="17"/>
      <c r="C67" s="17"/>
      <c r="D67" s="17"/>
      <c r="E67" s="17"/>
      <c r="F67" s="17"/>
      <c r="G67" s="17"/>
      <c r="H67" s="56"/>
      <c r="I67" s="15"/>
      <c r="J67" s="15"/>
      <c r="K67" s="15"/>
      <c r="L67" s="15"/>
      <c r="M67" s="5"/>
      <c r="N67" s="5"/>
      <c r="O67" s="46"/>
      <c r="P67" s="5"/>
      <c r="R67" s="50"/>
      <c r="S67" s="50"/>
      <c r="T67" s="50"/>
      <c r="U67" s="50"/>
      <c r="V67" s="50"/>
      <c r="W67" s="50"/>
      <c r="X67" s="50"/>
      <c r="Y67" s="50"/>
      <c r="Z67" s="50"/>
    </row>
    <row r="68" spans="1:26" ht="12.75" customHeight="1" x14ac:dyDescent="0.2">
      <c r="A68" s="3" t="s">
        <v>22</v>
      </c>
      <c r="B68" s="26">
        <f t="shared" ref="B68:N68" si="27">SUM(B69:B83)</f>
        <v>15000</v>
      </c>
      <c r="C68" s="26">
        <f t="shared" si="27"/>
        <v>0</v>
      </c>
      <c r="D68" s="26">
        <f t="shared" si="27"/>
        <v>15000</v>
      </c>
      <c r="E68" s="26">
        <f t="shared" si="27"/>
        <v>27394</v>
      </c>
      <c r="F68" s="26">
        <f t="shared" si="27"/>
        <v>0</v>
      </c>
      <c r="G68" s="26">
        <f t="shared" si="27"/>
        <v>27394</v>
      </c>
      <c r="H68" s="3">
        <f>SUM(H69:H83)</f>
        <v>100065</v>
      </c>
      <c r="I68" s="26">
        <f t="shared" si="27"/>
        <v>0</v>
      </c>
      <c r="J68" s="26">
        <f t="shared" si="27"/>
        <v>127459</v>
      </c>
      <c r="K68" s="26">
        <f t="shared" si="27"/>
        <v>0</v>
      </c>
      <c r="L68" s="26">
        <f t="shared" si="27"/>
        <v>127459</v>
      </c>
      <c r="M68" s="26">
        <f t="shared" si="27"/>
        <v>111181</v>
      </c>
      <c r="N68" s="26">
        <f t="shared" si="27"/>
        <v>2964</v>
      </c>
      <c r="O68" s="26">
        <f>SUM(O69:O83)</f>
        <v>114145</v>
      </c>
      <c r="P68" s="26">
        <f t="shared" si="9"/>
        <v>-13314</v>
      </c>
      <c r="Q68" s="31">
        <f>SUM(P69:P83)</f>
        <v>-13314</v>
      </c>
      <c r="R68" s="50"/>
      <c r="S68" s="50"/>
      <c r="T68" s="50"/>
      <c r="U68" s="50"/>
      <c r="V68" s="50"/>
      <c r="W68" s="50"/>
      <c r="X68" s="50"/>
      <c r="Y68" s="50"/>
      <c r="Z68" s="50"/>
    </row>
    <row r="69" spans="1:26" ht="12.75" customHeight="1" x14ac:dyDescent="0.2">
      <c r="A69" s="5" t="s">
        <v>89</v>
      </c>
      <c r="B69" s="18">
        <v>15000</v>
      </c>
      <c r="C69" s="18"/>
      <c r="D69" s="18">
        <f t="shared" ref="D69" si="28">SUM(B69:C69)</f>
        <v>15000</v>
      </c>
      <c r="E69" s="18">
        <v>15000</v>
      </c>
      <c r="F69" s="18"/>
      <c r="G69" s="17">
        <f t="shared" si="26"/>
        <v>15000</v>
      </c>
      <c r="H69" s="56">
        <v>-4324</v>
      </c>
      <c r="I69" s="15"/>
      <c r="J69" s="15">
        <f t="shared" si="7"/>
        <v>10676</v>
      </c>
      <c r="K69" s="15">
        <f t="shared" si="7"/>
        <v>0</v>
      </c>
      <c r="L69" s="15">
        <f t="shared" si="6"/>
        <v>10676</v>
      </c>
      <c r="M69" s="5"/>
      <c r="N69" s="5"/>
      <c r="O69" s="46">
        <f t="shared" si="2"/>
        <v>0</v>
      </c>
      <c r="P69" s="61">
        <f t="shared" si="9"/>
        <v>-10676</v>
      </c>
      <c r="Q69" s="59"/>
      <c r="R69" s="50" t="s">
        <v>183</v>
      </c>
      <c r="S69" s="50"/>
      <c r="T69" s="50"/>
      <c r="U69" s="50"/>
      <c r="V69" s="50"/>
      <c r="W69" s="50"/>
      <c r="X69" s="50"/>
      <c r="Y69" s="50"/>
      <c r="Z69" s="50"/>
    </row>
    <row r="70" spans="1:26" ht="12.75" customHeight="1" x14ac:dyDescent="0.2">
      <c r="A70" s="5" t="s">
        <v>109</v>
      </c>
      <c r="B70" s="18"/>
      <c r="C70" s="18"/>
      <c r="D70" s="18"/>
      <c r="E70" s="18">
        <v>5527</v>
      </c>
      <c r="F70" s="18"/>
      <c r="G70" s="17">
        <f t="shared" si="26"/>
        <v>5527</v>
      </c>
      <c r="H70" s="56"/>
      <c r="I70" s="15"/>
      <c r="J70" s="15">
        <f t="shared" si="7"/>
        <v>5527</v>
      </c>
      <c r="K70" s="15">
        <f t="shared" si="7"/>
        <v>0</v>
      </c>
      <c r="L70" s="15">
        <f t="shared" si="6"/>
        <v>5527</v>
      </c>
      <c r="M70" s="5">
        <v>4352</v>
      </c>
      <c r="N70" s="5">
        <v>1175</v>
      </c>
      <c r="O70" s="47">
        <f t="shared" si="2"/>
        <v>5527</v>
      </c>
      <c r="P70" s="5">
        <f t="shared" si="9"/>
        <v>0</v>
      </c>
      <c r="R70" s="50"/>
      <c r="S70" s="50"/>
      <c r="T70" s="50"/>
      <c r="U70" s="50"/>
      <c r="V70" s="50"/>
      <c r="W70" s="50"/>
      <c r="X70" s="50"/>
      <c r="Y70" s="50"/>
      <c r="Z70" s="50"/>
    </row>
    <row r="71" spans="1:26" ht="12.75" customHeight="1" x14ac:dyDescent="0.2">
      <c r="A71" s="5" t="s">
        <v>119</v>
      </c>
      <c r="B71" s="18"/>
      <c r="C71" s="18"/>
      <c r="D71" s="18"/>
      <c r="E71" s="18">
        <v>397</v>
      </c>
      <c r="F71" s="18"/>
      <c r="G71" s="17">
        <f t="shared" si="26"/>
        <v>397</v>
      </c>
      <c r="H71" s="56"/>
      <c r="I71" s="15"/>
      <c r="J71" s="15">
        <f t="shared" si="7"/>
        <v>397</v>
      </c>
      <c r="K71" s="15">
        <f t="shared" si="7"/>
        <v>0</v>
      </c>
      <c r="L71" s="15">
        <f t="shared" si="6"/>
        <v>397</v>
      </c>
      <c r="M71" s="5">
        <v>312</v>
      </c>
      <c r="N71" s="5">
        <v>84</v>
      </c>
      <c r="O71" s="47">
        <f t="shared" si="2"/>
        <v>396</v>
      </c>
      <c r="P71" s="5">
        <f t="shared" si="9"/>
        <v>-1</v>
      </c>
      <c r="R71" s="50"/>
      <c r="S71" s="50"/>
      <c r="T71" s="50"/>
      <c r="U71" s="50"/>
      <c r="V71" s="50"/>
      <c r="W71" s="50"/>
      <c r="X71" s="50"/>
      <c r="Y71" s="50"/>
      <c r="Z71" s="50"/>
    </row>
    <row r="72" spans="1:26" ht="12.75" customHeight="1" x14ac:dyDescent="0.2">
      <c r="A72" s="5" t="s">
        <v>113</v>
      </c>
      <c r="B72" s="18"/>
      <c r="C72" s="18"/>
      <c r="D72" s="18"/>
      <c r="E72" s="18">
        <v>3061</v>
      </c>
      <c r="F72" s="18"/>
      <c r="G72" s="17">
        <f t="shared" si="26"/>
        <v>3061</v>
      </c>
      <c r="H72" s="56"/>
      <c r="I72" s="15"/>
      <c r="J72" s="15">
        <f t="shared" si="7"/>
        <v>3061</v>
      </c>
      <c r="K72" s="15">
        <f t="shared" si="7"/>
        <v>0</v>
      </c>
      <c r="L72" s="15">
        <f t="shared" si="6"/>
        <v>3061</v>
      </c>
      <c r="M72" s="5">
        <v>2410</v>
      </c>
      <c r="N72" s="5">
        <v>651</v>
      </c>
      <c r="O72" s="47">
        <f t="shared" si="2"/>
        <v>3061</v>
      </c>
      <c r="P72" s="5">
        <f t="shared" si="9"/>
        <v>0</v>
      </c>
      <c r="R72" s="50"/>
      <c r="S72" s="50"/>
      <c r="T72" s="50"/>
      <c r="U72" s="50"/>
      <c r="V72" s="50"/>
      <c r="W72" s="50"/>
      <c r="X72" s="50"/>
      <c r="Y72" s="50"/>
      <c r="Z72" s="50"/>
    </row>
    <row r="73" spans="1:26" ht="12.75" customHeight="1" x14ac:dyDescent="0.2">
      <c r="A73" s="5" t="s">
        <v>117</v>
      </c>
      <c r="B73" s="18"/>
      <c r="C73" s="18"/>
      <c r="D73" s="18"/>
      <c r="E73" s="18">
        <v>2794</v>
      </c>
      <c r="F73" s="18"/>
      <c r="G73" s="17">
        <f t="shared" si="26"/>
        <v>2794</v>
      </c>
      <c r="H73" s="56"/>
      <c r="I73" s="15"/>
      <c r="J73" s="15">
        <f t="shared" si="7"/>
        <v>2794</v>
      </c>
      <c r="K73" s="15">
        <f t="shared" si="7"/>
        <v>0</v>
      </c>
      <c r="L73" s="15">
        <f t="shared" si="6"/>
        <v>2794</v>
      </c>
      <c r="M73" s="5">
        <v>2200</v>
      </c>
      <c r="N73" s="5">
        <v>594</v>
      </c>
      <c r="O73" s="47">
        <f t="shared" si="2"/>
        <v>2794</v>
      </c>
      <c r="P73" s="5">
        <f t="shared" si="9"/>
        <v>0</v>
      </c>
      <c r="R73" s="50"/>
      <c r="S73" s="50"/>
      <c r="T73" s="50"/>
      <c r="U73" s="50"/>
      <c r="V73" s="50"/>
      <c r="W73" s="50"/>
      <c r="X73" s="50"/>
      <c r="Y73" s="50"/>
      <c r="Z73" s="50"/>
    </row>
    <row r="74" spans="1:26" ht="12.75" customHeight="1" x14ac:dyDescent="0.2">
      <c r="A74" s="5" t="s">
        <v>122</v>
      </c>
      <c r="B74" s="18"/>
      <c r="C74" s="18"/>
      <c r="D74" s="18"/>
      <c r="E74" s="18">
        <v>88</v>
      </c>
      <c r="F74" s="18"/>
      <c r="G74" s="17">
        <f t="shared" si="26"/>
        <v>88</v>
      </c>
      <c r="H74" s="56"/>
      <c r="I74" s="15"/>
      <c r="J74" s="15">
        <f t="shared" si="7"/>
        <v>88</v>
      </c>
      <c r="K74" s="15">
        <f t="shared" si="7"/>
        <v>0</v>
      </c>
      <c r="L74" s="15">
        <f t="shared" si="6"/>
        <v>88</v>
      </c>
      <c r="M74" s="5">
        <v>69</v>
      </c>
      <c r="N74" s="5">
        <v>18</v>
      </c>
      <c r="O74" s="47">
        <f t="shared" si="2"/>
        <v>87</v>
      </c>
      <c r="P74" s="5">
        <f t="shared" si="9"/>
        <v>-1</v>
      </c>
      <c r="R74" s="50"/>
      <c r="S74" s="50"/>
      <c r="T74" s="50"/>
      <c r="U74" s="50"/>
      <c r="V74" s="50"/>
      <c r="W74" s="50"/>
      <c r="X74" s="50"/>
      <c r="Y74" s="50"/>
      <c r="Z74" s="50"/>
    </row>
    <row r="75" spans="1:26" ht="12.75" customHeight="1" x14ac:dyDescent="0.2">
      <c r="A75" s="5" t="s">
        <v>139</v>
      </c>
      <c r="B75" s="18"/>
      <c r="C75" s="18"/>
      <c r="D75" s="18"/>
      <c r="E75" s="18">
        <v>527</v>
      </c>
      <c r="F75" s="18"/>
      <c r="G75" s="17">
        <f t="shared" si="26"/>
        <v>527</v>
      </c>
      <c r="H75" s="56">
        <v>29</v>
      </c>
      <c r="I75" s="15"/>
      <c r="J75" s="15">
        <f t="shared" si="7"/>
        <v>556</v>
      </c>
      <c r="K75" s="15">
        <f t="shared" si="7"/>
        <v>0</v>
      </c>
      <c r="L75" s="15">
        <f t="shared" si="6"/>
        <v>556</v>
      </c>
      <c r="M75" s="5">
        <v>438</v>
      </c>
      <c r="N75" s="5">
        <v>118</v>
      </c>
      <c r="O75" s="47">
        <f t="shared" si="2"/>
        <v>556</v>
      </c>
      <c r="P75" s="58">
        <f t="shared" si="9"/>
        <v>0</v>
      </c>
      <c r="Q75" s="59"/>
      <c r="R75" s="50" t="s">
        <v>183</v>
      </c>
      <c r="S75" s="50"/>
      <c r="T75" s="50"/>
      <c r="U75" s="50"/>
      <c r="V75" s="50"/>
      <c r="W75" s="50"/>
      <c r="X75" s="50"/>
      <c r="Y75" s="50"/>
      <c r="Z75" s="50"/>
    </row>
    <row r="76" spans="1:26" ht="12.75" customHeight="1" x14ac:dyDescent="0.2">
      <c r="A76" s="5" t="s">
        <v>152</v>
      </c>
      <c r="B76" s="18"/>
      <c r="C76" s="18"/>
      <c r="D76" s="18"/>
      <c r="E76" s="18"/>
      <c r="F76" s="18"/>
      <c r="G76" s="17"/>
      <c r="H76" s="56">
        <v>1524</v>
      </c>
      <c r="I76" s="15"/>
      <c r="J76" s="15">
        <f t="shared" si="7"/>
        <v>1524</v>
      </c>
      <c r="K76" s="15">
        <f t="shared" si="7"/>
        <v>0</v>
      </c>
      <c r="L76" s="15">
        <f t="shared" si="6"/>
        <v>1524</v>
      </c>
      <c r="M76" s="5">
        <v>1200</v>
      </c>
      <c r="N76" s="5">
        <v>324</v>
      </c>
      <c r="O76" s="47">
        <f t="shared" si="2"/>
        <v>1524</v>
      </c>
      <c r="P76" s="5">
        <f t="shared" si="9"/>
        <v>0</v>
      </c>
      <c r="Q76" s="31"/>
      <c r="R76" s="50"/>
      <c r="S76" s="50"/>
      <c r="T76" s="50"/>
      <c r="U76" s="50"/>
      <c r="V76" s="50"/>
      <c r="W76" s="50"/>
      <c r="X76" s="50"/>
      <c r="Y76" s="50"/>
      <c r="Z76" s="50"/>
    </row>
    <row r="77" spans="1:26" ht="12.75" customHeight="1" x14ac:dyDescent="0.2">
      <c r="A77" s="5" t="s">
        <v>156</v>
      </c>
      <c r="B77" s="18"/>
      <c r="C77" s="18"/>
      <c r="D77" s="18"/>
      <c r="E77" s="18"/>
      <c r="F77" s="18"/>
      <c r="G77" s="17"/>
      <c r="H77" s="56">
        <v>2636</v>
      </c>
      <c r="I77" s="15"/>
      <c r="J77" s="15">
        <f t="shared" si="7"/>
        <v>2636</v>
      </c>
      <c r="K77" s="15">
        <f t="shared" si="7"/>
        <v>0</v>
      </c>
      <c r="L77" s="15">
        <f t="shared" si="6"/>
        <v>2636</v>
      </c>
      <c r="M77" s="5"/>
      <c r="N77" s="5"/>
      <c r="O77" s="47">
        <f t="shared" si="2"/>
        <v>0</v>
      </c>
      <c r="P77" s="5">
        <f t="shared" si="9"/>
        <v>-2636</v>
      </c>
      <c r="R77" s="50"/>
      <c r="S77" s="50"/>
      <c r="T77" s="50"/>
      <c r="U77" s="50"/>
      <c r="V77" s="50"/>
      <c r="W77" s="50"/>
      <c r="X77" s="50"/>
      <c r="Y77" s="50"/>
      <c r="Z77" s="50"/>
    </row>
    <row r="78" spans="1:26" ht="12.75" customHeight="1" x14ac:dyDescent="0.2">
      <c r="A78" s="5"/>
      <c r="B78" s="18"/>
      <c r="C78" s="18"/>
      <c r="D78" s="18"/>
      <c r="E78" s="18"/>
      <c r="F78" s="18"/>
      <c r="G78" s="17"/>
      <c r="H78" s="56"/>
      <c r="I78" s="15"/>
      <c r="J78" s="15"/>
      <c r="K78" s="15"/>
      <c r="L78" s="15"/>
      <c r="M78" s="5"/>
      <c r="N78" s="5"/>
      <c r="O78" s="47">
        <f t="shared" si="2"/>
        <v>0</v>
      </c>
      <c r="P78" s="5">
        <f t="shared" ref="P78:P142" si="29">SUM(O78-L78)</f>
        <v>0</v>
      </c>
      <c r="R78" s="50"/>
      <c r="S78" s="50"/>
      <c r="T78" s="50"/>
      <c r="U78" s="50"/>
      <c r="V78" s="50"/>
      <c r="W78" s="50"/>
      <c r="X78" s="50"/>
      <c r="Y78" s="50"/>
      <c r="Z78" s="50"/>
    </row>
    <row r="79" spans="1:26" ht="12.75" customHeight="1" x14ac:dyDescent="0.2">
      <c r="A79" s="3" t="s">
        <v>123</v>
      </c>
      <c r="B79" s="18"/>
      <c r="C79" s="18"/>
      <c r="D79" s="18"/>
      <c r="E79" s="18"/>
      <c r="F79" s="18"/>
      <c r="G79" s="17"/>
      <c r="H79" s="56"/>
      <c r="I79" s="15"/>
      <c r="J79" s="15"/>
      <c r="K79" s="15"/>
      <c r="L79" s="15"/>
      <c r="M79" s="5"/>
      <c r="N79" s="5"/>
      <c r="O79" s="47">
        <f t="shared" si="2"/>
        <v>0</v>
      </c>
      <c r="P79" s="5">
        <f t="shared" si="29"/>
        <v>0</v>
      </c>
      <c r="R79" s="50"/>
      <c r="S79" s="50"/>
      <c r="T79" s="50"/>
      <c r="U79" s="50"/>
      <c r="V79" s="50"/>
      <c r="W79" s="50"/>
      <c r="X79" s="50"/>
      <c r="Y79" s="50"/>
      <c r="Z79" s="50"/>
    </row>
    <row r="80" spans="1:26" ht="12.75" customHeight="1" x14ac:dyDescent="0.2">
      <c r="A80" s="5" t="s">
        <v>170</v>
      </c>
      <c r="B80" s="18"/>
      <c r="C80" s="18"/>
      <c r="D80" s="18"/>
      <c r="E80" s="18"/>
      <c r="F80" s="18"/>
      <c r="G80" s="17"/>
      <c r="H80" s="56">
        <v>6577</v>
      </c>
      <c r="I80" s="15"/>
      <c r="J80" s="15">
        <f t="shared" ref="J80:K83" si="30">SUM(E80,H80)</f>
        <v>6577</v>
      </c>
      <c r="K80" s="15">
        <f t="shared" si="30"/>
        <v>0</v>
      </c>
      <c r="L80" s="15">
        <f t="shared" ref="L80:L83" si="31">SUM(J80:K80)</f>
        <v>6577</v>
      </c>
      <c r="M80" s="5">
        <v>6577</v>
      </c>
      <c r="N80" s="5"/>
      <c r="O80" s="47">
        <f t="shared" si="2"/>
        <v>6577</v>
      </c>
      <c r="P80" s="5">
        <f t="shared" si="29"/>
        <v>0</v>
      </c>
      <c r="R80" s="50"/>
      <c r="S80" s="50"/>
      <c r="T80" s="50"/>
      <c r="U80" s="50"/>
      <c r="V80" s="50"/>
      <c r="W80" s="50"/>
      <c r="X80" s="50"/>
      <c r="Y80" s="50"/>
      <c r="Z80" s="50"/>
    </row>
    <row r="81" spans="1:26" ht="12.75" customHeight="1" x14ac:dyDescent="0.2">
      <c r="A81" s="5" t="s">
        <v>153</v>
      </c>
      <c r="B81" s="18"/>
      <c r="C81" s="18"/>
      <c r="D81" s="18"/>
      <c r="E81" s="18"/>
      <c r="F81" s="18"/>
      <c r="G81" s="17"/>
      <c r="H81" s="56">
        <v>721</v>
      </c>
      <c r="I81" s="15"/>
      <c r="J81" s="15">
        <f t="shared" si="30"/>
        <v>721</v>
      </c>
      <c r="K81" s="15">
        <f t="shared" si="30"/>
        <v>0</v>
      </c>
      <c r="L81" s="15">
        <f t="shared" si="31"/>
        <v>721</v>
      </c>
      <c r="M81" s="5">
        <v>721</v>
      </c>
      <c r="N81" s="5"/>
      <c r="O81" s="47">
        <f t="shared" si="2"/>
        <v>721</v>
      </c>
      <c r="P81" s="5">
        <f t="shared" si="29"/>
        <v>0</v>
      </c>
      <c r="R81" s="50"/>
      <c r="S81" s="50"/>
      <c r="T81" s="50"/>
      <c r="U81" s="50"/>
      <c r="V81" s="50"/>
      <c r="W81" s="50"/>
      <c r="X81" s="50"/>
      <c r="Y81" s="50"/>
      <c r="Z81" s="50"/>
    </row>
    <row r="82" spans="1:26" ht="12.75" customHeight="1" x14ac:dyDescent="0.2">
      <c r="A82" s="5" t="s">
        <v>154</v>
      </c>
      <c r="B82" s="18"/>
      <c r="C82" s="18"/>
      <c r="D82" s="18"/>
      <c r="E82" s="18"/>
      <c r="F82" s="18"/>
      <c r="G82" s="17"/>
      <c r="H82" s="56">
        <f>20000+72902</f>
        <v>92902</v>
      </c>
      <c r="I82" s="15"/>
      <c r="J82" s="15">
        <f t="shared" si="30"/>
        <v>92902</v>
      </c>
      <c r="K82" s="15">
        <f t="shared" si="30"/>
        <v>0</v>
      </c>
      <c r="L82" s="15">
        <f t="shared" si="31"/>
        <v>92902</v>
      </c>
      <c r="M82" s="5">
        <v>92902</v>
      </c>
      <c r="N82" s="5"/>
      <c r="O82" s="47">
        <f t="shared" si="2"/>
        <v>92902</v>
      </c>
      <c r="P82" s="5">
        <f t="shared" si="29"/>
        <v>0</v>
      </c>
      <c r="R82" s="50"/>
      <c r="S82" s="50"/>
      <c r="T82" s="50"/>
      <c r="U82" s="50"/>
      <c r="V82" s="50"/>
      <c r="W82" s="50"/>
      <c r="X82" s="50"/>
      <c r="Y82" s="50"/>
      <c r="Z82" s="50"/>
    </row>
    <row r="83" spans="1:26" ht="12.75" customHeight="1" x14ac:dyDescent="0.2">
      <c r="A83" s="5" t="s">
        <v>155</v>
      </c>
      <c r="B83" s="18"/>
      <c r="C83" s="18"/>
      <c r="D83" s="18"/>
      <c r="E83" s="18"/>
      <c r="F83" s="18"/>
      <c r="G83" s="17"/>
      <c r="H83" s="56"/>
      <c r="I83" s="15"/>
      <c r="J83" s="15">
        <f t="shared" si="30"/>
        <v>0</v>
      </c>
      <c r="K83" s="15">
        <f t="shared" si="30"/>
        <v>0</v>
      </c>
      <c r="L83" s="15">
        <f t="shared" si="31"/>
        <v>0</v>
      </c>
      <c r="M83" s="5"/>
      <c r="N83" s="5"/>
      <c r="O83" s="47">
        <f t="shared" si="2"/>
        <v>0</v>
      </c>
      <c r="P83" s="5">
        <f t="shared" si="29"/>
        <v>0</v>
      </c>
      <c r="R83" s="50"/>
      <c r="S83" s="50"/>
      <c r="T83" s="50"/>
      <c r="U83" s="50"/>
      <c r="V83" s="50"/>
      <c r="W83" s="50"/>
      <c r="X83" s="50"/>
      <c r="Y83" s="50"/>
      <c r="Z83" s="50"/>
    </row>
    <row r="84" spans="1:26" x14ac:dyDescent="0.2">
      <c r="A84" s="39"/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5"/>
      <c r="N84" s="5"/>
      <c r="O84" s="47"/>
      <c r="P84" s="42"/>
      <c r="R84" s="50"/>
      <c r="S84" s="50"/>
      <c r="T84" s="50"/>
      <c r="U84" s="50"/>
      <c r="V84" s="50"/>
      <c r="W84" s="50"/>
      <c r="X84" s="50"/>
      <c r="Y84" s="50"/>
      <c r="Z84" s="50"/>
    </row>
    <row r="85" spans="1:26" ht="12.75" customHeight="1" x14ac:dyDescent="0.2">
      <c r="A85" s="3" t="s">
        <v>131</v>
      </c>
      <c r="B85" s="26">
        <f>SUM(B86)</f>
        <v>0</v>
      </c>
      <c r="C85" s="26">
        <f t="shared" ref="C85:O85" si="32">SUM(C86)</f>
        <v>0</v>
      </c>
      <c r="D85" s="26">
        <f t="shared" si="32"/>
        <v>0</v>
      </c>
      <c r="E85" s="26">
        <f t="shared" si="32"/>
        <v>531</v>
      </c>
      <c r="F85" s="26">
        <f t="shared" si="32"/>
        <v>0</v>
      </c>
      <c r="G85" s="26">
        <f t="shared" si="32"/>
        <v>531</v>
      </c>
      <c r="H85" s="3">
        <f t="shared" si="32"/>
        <v>0</v>
      </c>
      <c r="I85" s="26">
        <f t="shared" si="32"/>
        <v>0</v>
      </c>
      <c r="J85" s="26">
        <f t="shared" si="32"/>
        <v>531</v>
      </c>
      <c r="K85" s="26">
        <f t="shared" si="32"/>
        <v>0</v>
      </c>
      <c r="L85" s="26">
        <f t="shared" si="32"/>
        <v>531</v>
      </c>
      <c r="M85" s="26">
        <f t="shared" si="32"/>
        <v>417</v>
      </c>
      <c r="N85" s="26">
        <f t="shared" si="32"/>
        <v>113</v>
      </c>
      <c r="O85" s="26">
        <f t="shared" si="32"/>
        <v>530</v>
      </c>
      <c r="P85" s="26">
        <f t="shared" si="29"/>
        <v>-1</v>
      </c>
      <c r="Q85" s="31">
        <f>SUM(P86)</f>
        <v>-1</v>
      </c>
      <c r="R85" s="50"/>
      <c r="S85" s="50"/>
      <c r="T85" s="50"/>
      <c r="U85" s="50"/>
      <c r="V85" s="50"/>
      <c r="W85" s="50"/>
      <c r="X85" s="50"/>
      <c r="Y85" s="50"/>
      <c r="Z85" s="50"/>
    </row>
    <row r="86" spans="1:26" ht="12.75" customHeight="1" x14ac:dyDescent="0.2">
      <c r="A86" s="5" t="s">
        <v>132</v>
      </c>
      <c r="B86" s="18"/>
      <c r="C86" s="18"/>
      <c r="D86" s="18"/>
      <c r="E86" s="18">
        <v>531</v>
      </c>
      <c r="F86" s="18"/>
      <c r="G86" s="17">
        <f>SUM(E86:F86)</f>
        <v>531</v>
      </c>
      <c r="H86" s="56"/>
      <c r="I86" s="15"/>
      <c r="J86" s="15">
        <f>SUM(E86,H86)</f>
        <v>531</v>
      </c>
      <c r="K86" s="15">
        <f>SUM(F86,I86)</f>
        <v>0</v>
      </c>
      <c r="L86" s="15">
        <f>SUM(J86:K86)</f>
        <v>531</v>
      </c>
      <c r="M86" s="5">
        <v>417</v>
      </c>
      <c r="N86" s="5">
        <v>113</v>
      </c>
      <c r="O86" s="47">
        <f t="shared" si="2"/>
        <v>530</v>
      </c>
      <c r="P86" s="5">
        <f t="shared" si="29"/>
        <v>-1</v>
      </c>
      <c r="R86" s="50"/>
      <c r="S86" s="50"/>
      <c r="T86" s="50"/>
      <c r="U86" s="50"/>
      <c r="V86" s="50"/>
      <c r="W86" s="50"/>
      <c r="X86" s="50"/>
      <c r="Y86" s="50"/>
      <c r="Z86" s="50"/>
    </row>
    <row r="87" spans="1:26" ht="12.75" customHeight="1" x14ac:dyDescent="0.2">
      <c r="A87" s="5"/>
      <c r="B87" s="18"/>
      <c r="C87" s="18"/>
      <c r="D87" s="18"/>
      <c r="E87" s="18"/>
      <c r="F87" s="18"/>
      <c r="G87" s="17"/>
      <c r="H87" s="56"/>
      <c r="I87" s="15"/>
      <c r="J87" s="15"/>
      <c r="K87" s="15"/>
      <c r="L87" s="15"/>
      <c r="M87" s="5"/>
      <c r="N87" s="5"/>
      <c r="O87" s="47"/>
      <c r="P87" s="42"/>
      <c r="R87" s="50"/>
      <c r="S87" s="50"/>
      <c r="T87" s="50"/>
      <c r="U87" s="50"/>
      <c r="V87" s="50"/>
      <c r="W87" s="50"/>
      <c r="X87" s="50"/>
      <c r="Y87" s="50"/>
      <c r="Z87" s="50"/>
    </row>
    <row r="88" spans="1:26" ht="12.75" customHeight="1" x14ac:dyDescent="0.2">
      <c r="A88" s="3" t="s">
        <v>35</v>
      </c>
      <c r="B88" s="26">
        <f t="shared" ref="B88:O88" si="33">SUM(B89)</f>
        <v>0</v>
      </c>
      <c r="C88" s="26">
        <f t="shared" si="33"/>
        <v>1000</v>
      </c>
      <c r="D88" s="26">
        <f t="shared" si="33"/>
        <v>1000</v>
      </c>
      <c r="E88" s="26">
        <f t="shared" si="33"/>
        <v>0</v>
      </c>
      <c r="F88" s="26">
        <f t="shared" si="33"/>
        <v>1000</v>
      </c>
      <c r="G88" s="26">
        <f t="shared" si="33"/>
        <v>1000</v>
      </c>
      <c r="H88" s="3">
        <f t="shared" si="33"/>
        <v>0</v>
      </c>
      <c r="I88" s="26">
        <f t="shared" si="33"/>
        <v>0</v>
      </c>
      <c r="J88" s="26">
        <f t="shared" si="33"/>
        <v>0</v>
      </c>
      <c r="K88" s="26">
        <f t="shared" si="33"/>
        <v>1000</v>
      </c>
      <c r="L88" s="26">
        <f t="shared" si="33"/>
        <v>1000</v>
      </c>
      <c r="M88" s="26">
        <f t="shared" si="33"/>
        <v>0</v>
      </c>
      <c r="N88" s="26">
        <f t="shared" si="33"/>
        <v>0</v>
      </c>
      <c r="O88" s="26">
        <f t="shared" si="33"/>
        <v>0</v>
      </c>
      <c r="P88" s="26">
        <f t="shared" si="29"/>
        <v>-1000</v>
      </c>
      <c r="Q88" s="31">
        <f>SUM(P89)</f>
        <v>-1000</v>
      </c>
      <c r="R88" s="50"/>
      <c r="S88" s="50"/>
      <c r="T88" s="50"/>
      <c r="U88" s="50"/>
      <c r="V88" s="50"/>
      <c r="W88" s="50"/>
      <c r="X88" s="50"/>
      <c r="Y88" s="50"/>
      <c r="Z88" s="50"/>
    </row>
    <row r="89" spans="1:26" ht="12.75" customHeight="1" x14ac:dyDescent="0.2">
      <c r="A89" s="5" t="s">
        <v>33</v>
      </c>
      <c r="B89" s="18"/>
      <c r="C89" s="18">
        <v>1000</v>
      </c>
      <c r="D89" s="18">
        <f>SUM(B89:C89)</f>
        <v>1000</v>
      </c>
      <c r="E89" s="18"/>
      <c r="F89" s="5">
        <v>1000</v>
      </c>
      <c r="G89" s="17">
        <f>SUM(E89:F89)</f>
        <v>1000</v>
      </c>
      <c r="H89" s="56"/>
      <c r="I89" s="15"/>
      <c r="J89" s="15">
        <f>SUM(E89,H89)</f>
        <v>0</v>
      </c>
      <c r="K89" s="15">
        <f>SUM(F89,I89)</f>
        <v>1000</v>
      </c>
      <c r="L89" s="15">
        <f>SUM(J89:K89)</f>
        <v>1000</v>
      </c>
      <c r="M89" s="5"/>
      <c r="N89" s="5"/>
      <c r="O89" s="46">
        <f t="shared" si="2"/>
        <v>0</v>
      </c>
      <c r="P89" s="5">
        <f t="shared" si="29"/>
        <v>-1000</v>
      </c>
      <c r="R89" s="50"/>
      <c r="S89" s="50"/>
      <c r="T89" s="50"/>
      <c r="U89" s="50"/>
      <c r="V89" s="50"/>
      <c r="W89" s="50"/>
      <c r="X89" s="50"/>
      <c r="Y89" s="50"/>
      <c r="Z89" s="50"/>
    </row>
    <row r="90" spans="1:26" ht="12.75" customHeight="1" x14ac:dyDescent="0.2">
      <c r="A90" s="5"/>
      <c r="B90" s="18"/>
      <c r="C90" s="18"/>
      <c r="D90" s="18"/>
      <c r="E90" s="18"/>
      <c r="F90" s="18"/>
      <c r="G90" s="17"/>
      <c r="H90" s="5"/>
      <c r="I90" s="5"/>
      <c r="J90" s="5"/>
      <c r="K90" s="5"/>
      <c r="L90" s="5"/>
      <c r="M90" s="5"/>
      <c r="N90" s="5"/>
      <c r="O90" s="46"/>
      <c r="P90" s="42"/>
      <c r="R90" s="50"/>
      <c r="S90" s="50"/>
      <c r="T90" s="50"/>
      <c r="U90" s="50"/>
      <c r="V90" s="50"/>
      <c r="W90" s="50"/>
      <c r="X90" s="50"/>
      <c r="Y90" s="50"/>
      <c r="Z90" s="50"/>
    </row>
    <row r="91" spans="1:26" ht="12.75" customHeight="1" x14ac:dyDescent="0.2">
      <c r="A91" s="3" t="s">
        <v>45</v>
      </c>
      <c r="B91" s="26">
        <f t="shared" ref="B91:N91" si="34">SUM(B92:B92)</f>
        <v>5500</v>
      </c>
      <c r="C91" s="26">
        <f t="shared" si="34"/>
        <v>0</v>
      </c>
      <c r="D91" s="26">
        <f t="shared" si="34"/>
        <v>5500</v>
      </c>
      <c r="E91" s="26">
        <f t="shared" si="34"/>
        <v>5500</v>
      </c>
      <c r="F91" s="26">
        <f t="shared" si="34"/>
        <v>0</v>
      </c>
      <c r="G91" s="26">
        <f t="shared" si="34"/>
        <v>5500</v>
      </c>
      <c r="H91" s="3">
        <f t="shared" si="34"/>
        <v>0</v>
      </c>
      <c r="I91" s="26">
        <f t="shared" si="34"/>
        <v>0</v>
      </c>
      <c r="J91" s="26">
        <f t="shared" si="34"/>
        <v>5500</v>
      </c>
      <c r="K91" s="26">
        <f t="shared" si="34"/>
        <v>0</v>
      </c>
      <c r="L91" s="26">
        <f t="shared" si="34"/>
        <v>5500</v>
      </c>
      <c r="M91" s="26">
        <f t="shared" si="34"/>
        <v>0</v>
      </c>
      <c r="N91" s="26">
        <f t="shared" si="34"/>
        <v>0</v>
      </c>
      <c r="O91" s="26">
        <f>SUM(O92:O92)</f>
        <v>0</v>
      </c>
      <c r="P91" s="26">
        <f t="shared" si="29"/>
        <v>-5500</v>
      </c>
      <c r="Q91" s="31">
        <f>SUM(P92)</f>
        <v>-5500</v>
      </c>
      <c r="R91" s="50"/>
      <c r="S91" s="50"/>
      <c r="T91" s="50"/>
      <c r="U91" s="50"/>
      <c r="V91" s="50"/>
      <c r="W91" s="50"/>
      <c r="X91" s="50"/>
      <c r="Y91" s="50"/>
      <c r="Z91" s="50"/>
    </row>
    <row r="92" spans="1:26" ht="12.75" customHeight="1" x14ac:dyDescent="0.2">
      <c r="A92" s="5" t="s">
        <v>52</v>
      </c>
      <c r="B92" s="18">
        <v>5500</v>
      </c>
      <c r="C92" s="18"/>
      <c r="D92" s="18">
        <f>SUM(B92:C92)</f>
        <v>5500</v>
      </c>
      <c r="E92" s="18">
        <v>5500</v>
      </c>
      <c r="F92" s="18"/>
      <c r="G92" s="17">
        <f>SUM(E92:F92)</f>
        <v>5500</v>
      </c>
      <c r="H92" s="56"/>
      <c r="I92" s="15"/>
      <c r="J92" s="15">
        <f>SUM(E92,H92)</f>
        <v>5500</v>
      </c>
      <c r="K92" s="15">
        <f>SUM(F92,I92)</f>
        <v>0</v>
      </c>
      <c r="L92" s="15">
        <f>SUM(J92:K92)</f>
        <v>5500</v>
      </c>
      <c r="M92" s="5"/>
      <c r="N92" s="5"/>
      <c r="O92" s="46">
        <f t="shared" si="2"/>
        <v>0</v>
      </c>
      <c r="P92" s="61">
        <f t="shared" si="29"/>
        <v>-5500</v>
      </c>
      <c r="R92" s="50"/>
      <c r="S92" s="50"/>
      <c r="T92" s="50"/>
      <c r="U92" s="50"/>
      <c r="V92" s="50"/>
      <c r="W92" s="50"/>
      <c r="X92" s="50"/>
      <c r="Y92" s="50"/>
      <c r="Z92" s="50"/>
    </row>
    <row r="93" spans="1:26" ht="12.75" customHeight="1" x14ac:dyDescent="0.2">
      <c r="A93" s="5"/>
      <c r="B93" s="18"/>
      <c r="C93" s="18"/>
      <c r="D93" s="18"/>
      <c r="E93" s="18"/>
      <c r="F93" s="18"/>
      <c r="G93" s="17"/>
      <c r="H93" s="56"/>
      <c r="I93" s="15"/>
      <c r="J93" s="15"/>
      <c r="K93" s="15"/>
      <c r="L93" s="15"/>
      <c r="M93" s="5"/>
      <c r="N93" s="5"/>
      <c r="O93" s="46"/>
      <c r="P93" s="42"/>
      <c r="R93" s="50"/>
      <c r="S93" s="50"/>
      <c r="T93" s="50"/>
      <c r="U93" s="50"/>
      <c r="V93" s="50"/>
      <c r="W93" s="50"/>
      <c r="X93" s="50"/>
      <c r="Y93" s="50"/>
      <c r="Z93" s="50"/>
    </row>
    <row r="94" spans="1:26" ht="12.75" customHeight="1" x14ac:dyDescent="0.2">
      <c r="A94" s="3" t="s">
        <v>171</v>
      </c>
      <c r="B94" s="26">
        <f t="shared" ref="B94:L94" si="35">SUM(B95:B96)</f>
        <v>0</v>
      </c>
      <c r="C94" s="26">
        <f t="shared" si="35"/>
        <v>0</v>
      </c>
      <c r="D94" s="26">
        <f t="shared" si="35"/>
        <v>0</v>
      </c>
      <c r="E94" s="26">
        <f t="shared" si="35"/>
        <v>0</v>
      </c>
      <c r="F94" s="26">
        <f t="shared" si="35"/>
        <v>0</v>
      </c>
      <c r="G94" s="26">
        <f t="shared" si="35"/>
        <v>0</v>
      </c>
      <c r="H94" s="3">
        <f t="shared" si="35"/>
        <v>2724</v>
      </c>
      <c r="I94" s="26">
        <f t="shared" si="35"/>
        <v>41000</v>
      </c>
      <c r="J94" s="26">
        <f t="shared" si="35"/>
        <v>2724</v>
      </c>
      <c r="K94" s="26">
        <f t="shared" si="35"/>
        <v>41000</v>
      </c>
      <c r="L94" s="26">
        <f t="shared" si="35"/>
        <v>43724</v>
      </c>
      <c r="M94" s="26">
        <f>SUM(M95:M96)</f>
        <v>43145</v>
      </c>
      <c r="N94" s="26">
        <f t="shared" ref="N94:O94" si="36">SUM(N95:N96)</f>
        <v>579</v>
      </c>
      <c r="O94" s="26">
        <f t="shared" si="36"/>
        <v>43724</v>
      </c>
      <c r="P94" s="26">
        <f t="shared" si="29"/>
        <v>0</v>
      </c>
      <c r="Q94" s="31">
        <f>SUM(P95:P96)</f>
        <v>0</v>
      </c>
      <c r="R94" s="50"/>
      <c r="S94" s="50"/>
      <c r="T94" s="50"/>
      <c r="U94" s="50"/>
      <c r="V94" s="50"/>
      <c r="W94" s="50"/>
      <c r="X94" s="50"/>
      <c r="Y94" s="50"/>
      <c r="Z94" s="50"/>
    </row>
    <row r="95" spans="1:26" ht="12.75" customHeight="1" x14ac:dyDescent="0.2">
      <c r="A95" s="5" t="s">
        <v>172</v>
      </c>
      <c r="B95" s="18"/>
      <c r="C95" s="18"/>
      <c r="D95" s="18"/>
      <c r="E95" s="18"/>
      <c r="F95" s="18"/>
      <c r="G95" s="17"/>
      <c r="H95" s="56">
        <v>2724</v>
      </c>
      <c r="I95" s="15"/>
      <c r="J95" s="15">
        <f>SUM(E95,H95)</f>
        <v>2724</v>
      </c>
      <c r="K95" s="15"/>
      <c r="L95" s="15">
        <f>SUM(J95:K95)</f>
        <v>2724</v>
      </c>
      <c r="M95" s="5">
        <v>2145</v>
      </c>
      <c r="N95" s="5">
        <v>579</v>
      </c>
      <c r="O95" s="46">
        <f t="shared" ref="O95:O158" si="37">SUM(M95:N95)</f>
        <v>2724</v>
      </c>
      <c r="P95" s="58">
        <f t="shared" si="29"/>
        <v>0</v>
      </c>
      <c r="Q95" s="59" t="s">
        <v>179</v>
      </c>
      <c r="R95" s="50" t="s">
        <v>180</v>
      </c>
      <c r="S95" s="50"/>
      <c r="T95" s="50"/>
      <c r="U95" s="50"/>
      <c r="V95" s="50"/>
      <c r="W95" s="50"/>
      <c r="X95" s="50"/>
      <c r="Y95" s="50"/>
      <c r="Z95" s="50"/>
    </row>
    <row r="96" spans="1:26" ht="12.75" customHeight="1" x14ac:dyDescent="0.2">
      <c r="A96" s="5" t="s">
        <v>178</v>
      </c>
      <c r="B96" s="18"/>
      <c r="C96" s="18"/>
      <c r="D96" s="18"/>
      <c r="E96" s="18"/>
      <c r="F96" s="18"/>
      <c r="G96" s="17"/>
      <c r="H96" s="56"/>
      <c r="I96" s="56">
        <v>41000</v>
      </c>
      <c r="J96" s="15">
        <f t="shared" si="7"/>
        <v>0</v>
      </c>
      <c r="K96" s="15">
        <f t="shared" si="7"/>
        <v>41000</v>
      </c>
      <c r="L96" s="15">
        <f t="shared" si="6"/>
        <v>41000</v>
      </c>
      <c r="M96" s="5">
        <v>41000</v>
      </c>
      <c r="N96" s="5"/>
      <c r="O96" s="46">
        <f t="shared" si="37"/>
        <v>41000</v>
      </c>
      <c r="P96" s="5">
        <f t="shared" si="29"/>
        <v>0</v>
      </c>
      <c r="R96" s="50"/>
      <c r="S96" s="50"/>
      <c r="T96" s="50"/>
      <c r="U96" s="50"/>
      <c r="V96" s="50"/>
      <c r="W96" s="50"/>
      <c r="X96" s="50"/>
      <c r="Y96" s="50"/>
      <c r="Z96" s="50"/>
    </row>
    <row r="97" spans="1:26" ht="12.75" customHeight="1" x14ac:dyDescent="0.2">
      <c r="A97" s="28"/>
      <c r="B97" s="17"/>
      <c r="C97" s="17"/>
      <c r="D97" s="18"/>
      <c r="E97" s="17"/>
      <c r="F97" s="17"/>
      <c r="G97" s="17"/>
      <c r="H97" s="56"/>
      <c r="I97" s="15"/>
      <c r="J97" s="15"/>
      <c r="K97" s="15"/>
      <c r="L97" s="15"/>
      <c r="M97" s="5"/>
      <c r="N97" s="5"/>
      <c r="O97" s="46"/>
      <c r="P97" s="42"/>
      <c r="R97" s="50"/>
      <c r="S97" s="50"/>
      <c r="T97" s="50"/>
      <c r="U97" s="50"/>
      <c r="V97" s="50"/>
      <c r="W97" s="50"/>
      <c r="X97" s="50"/>
      <c r="Y97" s="50"/>
      <c r="Z97" s="50"/>
    </row>
    <row r="98" spans="1:26" ht="12.75" customHeight="1" x14ac:dyDescent="0.2">
      <c r="A98" s="3" t="s">
        <v>39</v>
      </c>
      <c r="B98" s="34">
        <f>SUM(B99:B100)</f>
        <v>0</v>
      </c>
      <c r="C98" s="34">
        <f t="shared" ref="C98:O98" si="38">SUM(C99:C100)</f>
        <v>6350</v>
      </c>
      <c r="D98" s="34">
        <f t="shared" si="38"/>
        <v>6350</v>
      </c>
      <c r="E98" s="34">
        <f t="shared" si="38"/>
        <v>0</v>
      </c>
      <c r="F98" s="34">
        <f t="shared" si="38"/>
        <v>6650</v>
      </c>
      <c r="G98" s="34">
        <f t="shared" si="38"/>
        <v>6650</v>
      </c>
      <c r="H98" s="57">
        <f t="shared" si="38"/>
        <v>0</v>
      </c>
      <c r="I98" s="34">
        <f t="shared" si="38"/>
        <v>0</v>
      </c>
      <c r="J98" s="34">
        <f t="shared" si="38"/>
        <v>0</v>
      </c>
      <c r="K98" s="34">
        <f t="shared" si="38"/>
        <v>6650</v>
      </c>
      <c r="L98" s="34">
        <f t="shared" si="38"/>
        <v>6650</v>
      </c>
      <c r="M98" s="34">
        <f t="shared" si="38"/>
        <v>278</v>
      </c>
      <c r="N98" s="34">
        <f t="shared" si="38"/>
        <v>75</v>
      </c>
      <c r="O98" s="34">
        <f t="shared" si="38"/>
        <v>353</v>
      </c>
      <c r="P98" s="26">
        <f t="shared" si="29"/>
        <v>-6297</v>
      </c>
      <c r="Q98" s="31">
        <f>SUM(P99:P100)</f>
        <v>-6297</v>
      </c>
      <c r="R98" s="50"/>
      <c r="S98" s="50"/>
      <c r="T98" s="50"/>
      <c r="U98" s="50"/>
      <c r="V98" s="50"/>
      <c r="W98" s="50"/>
      <c r="X98" s="50"/>
      <c r="Y98" s="50"/>
      <c r="Z98" s="50"/>
    </row>
    <row r="99" spans="1:26" ht="12.75" customHeight="1" x14ac:dyDescent="0.2">
      <c r="A99" s="5" t="s">
        <v>90</v>
      </c>
      <c r="B99" s="17"/>
      <c r="C99" s="17">
        <v>6350</v>
      </c>
      <c r="D99" s="18">
        <f>SUM(B99:C99)</f>
        <v>6350</v>
      </c>
      <c r="E99" s="17"/>
      <c r="F99" s="56">
        <v>6350</v>
      </c>
      <c r="G99" s="17">
        <f>SUM(E99:F99)</f>
        <v>6350</v>
      </c>
      <c r="H99" s="56"/>
      <c r="I99" s="15"/>
      <c r="J99" s="15">
        <f t="shared" si="7"/>
        <v>0</v>
      </c>
      <c r="K99" s="15">
        <f t="shared" si="7"/>
        <v>6350</v>
      </c>
      <c r="L99" s="15">
        <f t="shared" si="6"/>
        <v>6350</v>
      </c>
      <c r="M99" s="5">
        <v>42</v>
      </c>
      <c r="N99" s="5">
        <v>11</v>
      </c>
      <c r="O99" s="46">
        <f t="shared" si="37"/>
        <v>53</v>
      </c>
      <c r="P99" s="61">
        <f t="shared" si="29"/>
        <v>-6297</v>
      </c>
      <c r="R99" s="50"/>
      <c r="S99" s="50"/>
      <c r="T99" s="50"/>
      <c r="U99" s="50"/>
      <c r="V99" s="50"/>
      <c r="W99" s="50"/>
      <c r="X99" s="50"/>
      <c r="Y99" s="50"/>
      <c r="Z99" s="50"/>
    </row>
    <row r="100" spans="1:26" ht="12.75" customHeight="1" x14ac:dyDescent="0.2">
      <c r="A100" s="5" t="s">
        <v>146</v>
      </c>
      <c r="B100" s="17"/>
      <c r="C100" s="17"/>
      <c r="D100" s="18"/>
      <c r="E100" s="17"/>
      <c r="F100" s="56">
        <v>300</v>
      </c>
      <c r="G100" s="17">
        <f>SUM(E100:F100)</f>
        <v>300</v>
      </c>
      <c r="H100" s="56"/>
      <c r="I100" s="56"/>
      <c r="J100" s="15">
        <f t="shared" si="7"/>
        <v>0</v>
      </c>
      <c r="K100" s="15">
        <f t="shared" si="7"/>
        <v>300</v>
      </c>
      <c r="L100" s="15">
        <f t="shared" si="6"/>
        <v>300</v>
      </c>
      <c r="M100" s="5">
        <v>236</v>
      </c>
      <c r="N100" s="5">
        <v>64</v>
      </c>
      <c r="O100" s="46">
        <f t="shared" si="37"/>
        <v>300</v>
      </c>
      <c r="P100" s="5">
        <f t="shared" si="29"/>
        <v>0</v>
      </c>
      <c r="R100" s="50"/>
      <c r="S100" s="50"/>
      <c r="T100" s="50"/>
      <c r="U100" s="50"/>
      <c r="V100" s="50"/>
      <c r="W100" s="50"/>
      <c r="X100" s="50"/>
      <c r="Y100" s="50"/>
      <c r="Z100" s="50"/>
    </row>
    <row r="101" spans="1:26" ht="12.75" customHeight="1" x14ac:dyDescent="0.2">
      <c r="A101" s="5"/>
      <c r="B101" s="17"/>
      <c r="C101" s="17"/>
      <c r="D101" s="18"/>
      <c r="E101" s="17"/>
      <c r="F101" s="17"/>
      <c r="G101" s="17">
        <f>SUM(E101:F101)</f>
        <v>0</v>
      </c>
      <c r="H101" s="56"/>
      <c r="I101" s="15"/>
      <c r="J101" s="15"/>
      <c r="K101" s="15"/>
      <c r="L101" s="15"/>
      <c r="M101" s="5"/>
      <c r="N101" s="5"/>
      <c r="O101" s="47"/>
      <c r="P101" s="42"/>
      <c r="R101" s="50"/>
      <c r="S101" s="50"/>
      <c r="T101" s="50"/>
      <c r="U101" s="50"/>
      <c r="V101" s="50"/>
      <c r="W101" s="50"/>
      <c r="X101" s="50"/>
      <c r="Y101" s="50"/>
      <c r="Z101" s="50"/>
    </row>
    <row r="102" spans="1:26" ht="12.75" customHeight="1" x14ac:dyDescent="0.2">
      <c r="A102" s="2" t="s">
        <v>91</v>
      </c>
      <c r="B102" s="34">
        <f>SUM(B103:B104)</f>
        <v>1905</v>
      </c>
      <c r="C102" s="34">
        <f t="shared" ref="C102:O102" si="39">SUM(C103:C104)</f>
        <v>0</v>
      </c>
      <c r="D102" s="34">
        <f t="shared" si="39"/>
        <v>1905</v>
      </c>
      <c r="E102" s="34">
        <f t="shared" si="39"/>
        <v>1905</v>
      </c>
      <c r="F102" s="34">
        <f t="shared" si="39"/>
        <v>0</v>
      </c>
      <c r="G102" s="34">
        <f t="shared" si="39"/>
        <v>1905</v>
      </c>
      <c r="H102" s="57">
        <f t="shared" si="39"/>
        <v>2850</v>
      </c>
      <c r="I102" s="34">
        <f t="shared" si="39"/>
        <v>0</v>
      </c>
      <c r="J102" s="34">
        <f t="shared" si="39"/>
        <v>4755</v>
      </c>
      <c r="K102" s="34">
        <f t="shared" si="39"/>
        <v>0</v>
      </c>
      <c r="L102" s="34">
        <f t="shared" si="39"/>
        <v>4755</v>
      </c>
      <c r="M102" s="34">
        <f t="shared" si="39"/>
        <v>2850</v>
      </c>
      <c r="N102" s="34">
        <f t="shared" si="39"/>
        <v>0</v>
      </c>
      <c r="O102" s="34">
        <f t="shared" si="39"/>
        <v>2850</v>
      </c>
      <c r="P102" s="26">
        <f t="shared" si="29"/>
        <v>-1905</v>
      </c>
      <c r="Q102" s="31">
        <f>SUM(P103:P104)</f>
        <v>-1905</v>
      </c>
      <c r="R102" s="50"/>
      <c r="S102" s="50"/>
      <c r="T102" s="50"/>
      <c r="U102" s="50"/>
      <c r="V102" s="50"/>
      <c r="W102" s="50"/>
      <c r="X102" s="50"/>
      <c r="Y102" s="50"/>
      <c r="Z102" s="50"/>
    </row>
    <row r="103" spans="1:26" ht="12.75" customHeight="1" x14ac:dyDescent="0.2">
      <c r="A103" s="4" t="s">
        <v>92</v>
      </c>
      <c r="B103" s="17">
        <v>1905</v>
      </c>
      <c r="C103" s="17"/>
      <c r="D103" s="18">
        <f>SUM(B103:C103)</f>
        <v>1905</v>
      </c>
      <c r="E103" s="17">
        <v>1905</v>
      </c>
      <c r="F103" s="17"/>
      <c r="G103" s="18">
        <f t="shared" ref="G103:G113" si="40">SUM(E103:F103)</f>
        <v>1905</v>
      </c>
      <c r="H103" s="5">
        <f t="shared" ref="H103:I103" si="41">SUM(H108:H113)</f>
        <v>0</v>
      </c>
      <c r="I103" s="5">
        <f t="shared" si="41"/>
        <v>0</v>
      </c>
      <c r="J103" s="5">
        <f>SUM(E103,H103)</f>
        <v>1905</v>
      </c>
      <c r="K103" s="5">
        <f>SUM(F103,I103)</f>
        <v>0</v>
      </c>
      <c r="L103" s="5">
        <f>SUM(J103:K103)</f>
        <v>1905</v>
      </c>
      <c r="M103" s="5"/>
      <c r="N103" s="5"/>
      <c r="O103" s="47">
        <f t="shared" si="37"/>
        <v>0</v>
      </c>
      <c r="P103" s="5">
        <f t="shared" si="29"/>
        <v>-1905</v>
      </c>
      <c r="R103" s="50"/>
      <c r="S103" s="50"/>
      <c r="T103" s="50"/>
      <c r="U103" s="50"/>
      <c r="V103" s="50"/>
      <c r="W103" s="50"/>
      <c r="X103" s="50"/>
      <c r="Y103" s="50"/>
      <c r="Z103" s="50"/>
    </row>
    <row r="104" spans="1:26" ht="12.75" customHeight="1" x14ac:dyDescent="0.2">
      <c r="A104" s="4" t="s">
        <v>174</v>
      </c>
      <c r="B104" s="17"/>
      <c r="C104" s="17"/>
      <c r="D104" s="18"/>
      <c r="E104" s="17"/>
      <c r="F104" s="17"/>
      <c r="G104" s="18"/>
      <c r="H104" s="5">
        <v>2850</v>
      </c>
      <c r="I104" s="5"/>
      <c r="J104" s="5">
        <f t="shared" ref="J104:K105" si="42">SUM(E104,H104)</f>
        <v>2850</v>
      </c>
      <c r="K104" s="5">
        <f t="shared" si="42"/>
        <v>0</v>
      </c>
      <c r="L104" s="5">
        <f t="shared" ref="L104:L105" si="43">SUM(J104:K104)</f>
        <v>2850</v>
      </c>
      <c r="M104" s="5">
        <v>2850</v>
      </c>
      <c r="N104" s="5"/>
      <c r="O104" s="47">
        <f t="shared" si="37"/>
        <v>2850</v>
      </c>
      <c r="P104" s="5">
        <f t="shared" si="29"/>
        <v>0</v>
      </c>
      <c r="R104" s="50"/>
      <c r="S104" s="50"/>
      <c r="T104" s="50"/>
      <c r="U104" s="50"/>
      <c r="V104" s="50"/>
      <c r="W104" s="50"/>
      <c r="X104" s="50"/>
      <c r="Y104" s="50"/>
      <c r="Z104" s="50"/>
    </row>
    <row r="105" spans="1:26" ht="12.75" customHeight="1" x14ac:dyDescent="0.2">
      <c r="A105" s="4"/>
      <c r="B105" s="17"/>
      <c r="C105" s="17"/>
      <c r="D105" s="18"/>
      <c r="E105" s="17"/>
      <c r="F105" s="17"/>
      <c r="G105" s="18"/>
      <c r="H105" s="5"/>
      <c r="I105" s="5"/>
      <c r="J105" s="5">
        <f t="shared" si="42"/>
        <v>0</v>
      </c>
      <c r="K105" s="5">
        <f t="shared" si="42"/>
        <v>0</v>
      </c>
      <c r="L105" s="5">
        <f t="shared" si="43"/>
        <v>0</v>
      </c>
      <c r="M105" s="5"/>
      <c r="N105" s="5"/>
      <c r="O105" s="47"/>
      <c r="P105" s="42"/>
      <c r="R105" s="50"/>
      <c r="S105" s="50"/>
      <c r="T105" s="50"/>
      <c r="U105" s="50"/>
      <c r="V105" s="50"/>
      <c r="W105" s="50"/>
      <c r="X105" s="50"/>
      <c r="Y105" s="50"/>
      <c r="Z105" s="50"/>
    </row>
    <row r="106" spans="1:26" ht="12.75" customHeight="1" x14ac:dyDescent="0.2">
      <c r="A106" s="2" t="s">
        <v>111</v>
      </c>
      <c r="B106" s="34">
        <f>B107</f>
        <v>0</v>
      </c>
      <c r="C106" s="34">
        <f t="shared" ref="C106:O106" si="44">C107</f>
        <v>0</v>
      </c>
      <c r="D106" s="34">
        <f t="shared" si="44"/>
        <v>0</v>
      </c>
      <c r="E106" s="34">
        <f t="shared" si="44"/>
        <v>3557</v>
      </c>
      <c r="F106" s="34">
        <f t="shared" si="44"/>
        <v>0</v>
      </c>
      <c r="G106" s="34">
        <f t="shared" si="44"/>
        <v>3557</v>
      </c>
      <c r="H106" s="34">
        <f t="shared" si="44"/>
        <v>0</v>
      </c>
      <c r="I106" s="34">
        <f t="shared" si="44"/>
        <v>0</v>
      </c>
      <c r="J106" s="34">
        <f t="shared" si="44"/>
        <v>3557</v>
      </c>
      <c r="K106" s="34">
        <f t="shared" si="44"/>
        <v>0</v>
      </c>
      <c r="L106" s="34">
        <f t="shared" si="44"/>
        <v>3557</v>
      </c>
      <c r="M106" s="34">
        <f t="shared" si="44"/>
        <v>2800</v>
      </c>
      <c r="N106" s="34">
        <f t="shared" si="44"/>
        <v>756</v>
      </c>
      <c r="O106" s="34">
        <f t="shared" si="44"/>
        <v>3556</v>
      </c>
      <c r="P106" s="26">
        <f t="shared" si="29"/>
        <v>-1</v>
      </c>
      <c r="Q106" s="31">
        <f>SUM(P107)</f>
        <v>-1</v>
      </c>
      <c r="R106" s="50"/>
      <c r="S106" s="50"/>
      <c r="T106" s="50"/>
      <c r="U106" s="50"/>
      <c r="V106" s="50"/>
      <c r="W106" s="50"/>
      <c r="X106" s="50"/>
      <c r="Y106" s="50"/>
      <c r="Z106" s="50"/>
    </row>
    <row r="107" spans="1:26" ht="12.75" customHeight="1" x14ac:dyDescent="0.2">
      <c r="A107" s="4" t="s">
        <v>112</v>
      </c>
      <c r="B107" s="17"/>
      <c r="C107" s="17"/>
      <c r="D107" s="18"/>
      <c r="E107" s="17">
        <v>3557</v>
      </c>
      <c r="F107" s="17"/>
      <c r="G107" s="18">
        <f>SUM(E107:F107)</f>
        <v>3557</v>
      </c>
      <c r="H107" s="18"/>
      <c r="I107" s="5"/>
      <c r="J107" s="5">
        <f>SUM(E107,H107)</f>
        <v>3557</v>
      </c>
      <c r="K107" s="5">
        <f>SUM(F107,I107)</f>
        <v>0</v>
      </c>
      <c r="L107" s="5">
        <f>SUM(J107:K107)</f>
        <v>3557</v>
      </c>
      <c r="M107" s="5">
        <v>2800</v>
      </c>
      <c r="N107" s="5">
        <v>756</v>
      </c>
      <c r="O107" s="47">
        <f t="shared" si="37"/>
        <v>3556</v>
      </c>
      <c r="P107" s="5">
        <f t="shared" si="29"/>
        <v>-1</v>
      </c>
      <c r="R107" s="50"/>
      <c r="S107" s="50"/>
      <c r="T107" s="50"/>
      <c r="U107" s="50"/>
      <c r="V107" s="50"/>
      <c r="W107" s="50"/>
      <c r="X107" s="50"/>
      <c r="Y107" s="50"/>
      <c r="Z107" s="50"/>
    </row>
    <row r="108" spans="1:26" ht="12.75" customHeight="1" x14ac:dyDescent="0.2">
      <c r="A108" s="18"/>
      <c r="B108" s="17"/>
      <c r="C108" s="17"/>
      <c r="D108" s="18"/>
      <c r="E108" s="17"/>
      <c r="F108" s="17"/>
      <c r="G108" s="18"/>
      <c r="H108" s="17"/>
      <c r="I108" s="15"/>
      <c r="J108" s="15"/>
      <c r="K108" s="15"/>
      <c r="L108" s="15"/>
      <c r="M108" s="5"/>
      <c r="N108" s="5"/>
      <c r="O108" s="47"/>
      <c r="P108" s="42"/>
      <c r="R108" s="50"/>
      <c r="S108" s="50"/>
      <c r="T108" s="50"/>
      <c r="U108" s="50"/>
      <c r="V108" s="50"/>
      <c r="W108" s="50"/>
      <c r="X108" s="50"/>
      <c r="Y108" s="50"/>
      <c r="Z108" s="50"/>
    </row>
    <row r="109" spans="1:26" ht="12.75" customHeight="1" x14ac:dyDescent="0.2">
      <c r="A109" s="2" t="s">
        <v>12</v>
      </c>
      <c r="B109" s="26">
        <f>SUM(B110:B113)</f>
        <v>7200</v>
      </c>
      <c r="C109" s="26">
        <f>SUM(C110:C113)</f>
        <v>0</v>
      </c>
      <c r="D109" s="26">
        <f>SUM(D110:D113)</f>
        <v>7200</v>
      </c>
      <c r="E109" s="26">
        <f>SUM(E110:E113)</f>
        <v>7200</v>
      </c>
      <c r="F109" s="26">
        <f t="shared" ref="F109:O109" si="45">SUM(F110:F113)</f>
        <v>0</v>
      </c>
      <c r="G109" s="26">
        <f t="shared" si="45"/>
        <v>7200</v>
      </c>
      <c r="H109" s="26">
        <f t="shared" si="45"/>
        <v>0</v>
      </c>
      <c r="I109" s="26">
        <f t="shared" si="45"/>
        <v>0</v>
      </c>
      <c r="J109" s="26">
        <f t="shared" si="45"/>
        <v>7200</v>
      </c>
      <c r="K109" s="26">
        <f t="shared" si="45"/>
        <v>0</v>
      </c>
      <c r="L109" s="26">
        <f t="shared" si="45"/>
        <v>7200</v>
      </c>
      <c r="M109" s="26">
        <f t="shared" si="45"/>
        <v>0</v>
      </c>
      <c r="N109" s="26">
        <f t="shared" si="45"/>
        <v>0</v>
      </c>
      <c r="O109" s="26">
        <f t="shared" si="45"/>
        <v>0</v>
      </c>
      <c r="P109" s="26">
        <f t="shared" si="29"/>
        <v>-7200</v>
      </c>
      <c r="Q109" s="31">
        <f>SUM(P110:P113)</f>
        <v>-7200</v>
      </c>
      <c r="R109" s="50"/>
      <c r="S109" s="50"/>
      <c r="T109" s="50"/>
      <c r="U109" s="50"/>
      <c r="V109" s="50"/>
      <c r="W109" s="50"/>
      <c r="X109" s="50"/>
      <c r="Y109" s="50"/>
      <c r="Z109" s="50"/>
    </row>
    <row r="110" spans="1:26" ht="12.75" customHeight="1" x14ac:dyDescent="0.2">
      <c r="A110" s="4" t="s">
        <v>53</v>
      </c>
      <c r="B110" s="17">
        <v>1500</v>
      </c>
      <c r="C110" s="17"/>
      <c r="D110" s="18">
        <f t="shared" ref="D110:D113" si="46">SUM(B110:C110)</f>
        <v>1500</v>
      </c>
      <c r="E110" s="17">
        <v>1500</v>
      </c>
      <c r="F110" s="17"/>
      <c r="G110" s="18">
        <f t="shared" si="40"/>
        <v>1500</v>
      </c>
      <c r="H110" s="18"/>
      <c r="I110" s="5"/>
      <c r="J110" s="15">
        <f t="shared" si="7"/>
        <v>1500</v>
      </c>
      <c r="K110" s="15">
        <f t="shared" si="7"/>
        <v>0</v>
      </c>
      <c r="L110" s="15">
        <f t="shared" si="6"/>
        <v>1500</v>
      </c>
      <c r="M110" s="5"/>
      <c r="N110" s="5"/>
      <c r="O110" s="46">
        <f t="shared" si="37"/>
        <v>0</v>
      </c>
      <c r="P110" s="5">
        <f t="shared" si="29"/>
        <v>-1500</v>
      </c>
      <c r="R110" s="50"/>
      <c r="S110" s="50"/>
      <c r="T110" s="50"/>
      <c r="U110" s="50"/>
      <c r="V110" s="50"/>
      <c r="W110" s="50"/>
      <c r="X110" s="50"/>
      <c r="Y110" s="50"/>
      <c r="Z110" s="50"/>
    </row>
    <row r="111" spans="1:26" ht="12.75" customHeight="1" x14ac:dyDescent="0.2">
      <c r="A111" s="4" t="s">
        <v>54</v>
      </c>
      <c r="B111" s="17">
        <v>1900</v>
      </c>
      <c r="C111" s="17"/>
      <c r="D111" s="18">
        <f t="shared" si="46"/>
        <v>1900</v>
      </c>
      <c r="E111" s="17">
        <v>1900</v>
      </c>
      <c r="F111" s="17"/>
      <c r="G111" s="18">
        <f t="shared" si="40"/>
        <v>1900</v>
      </c>
      <c r="H111" s="5"/>
      <c r="I111" s="5"/>
      <c r="J111" s="15">
        <f t="shared" si="7"/>
        <v>1900</v>
      </c>
      <c r="K111" s="15">
        <f t="shared" si="7"/>
        <v>0</v>
      </c>
      <c r="L111" s="15">
        <f t="shared" si="6"/>
        <v>1900</v>
      </c>
      <c r="M111" s="5"/>
      <c r="N111" s="5"/>
      <c r="O111" s="46">
        <f t="shared" si="37"/>
        <v>0</v>
      </c>
      <c r="P111" s="5">
        <f t="shared" si="29"/>
        <v>-1900</v>
      </c>
      <c r="R111" s="50"/>
      <c r="S111" s="50"/>
      <c r="T111" s="50"/>
      <c r="U111" s="50"/>
      <c r="V111" s="50"/>
      <c r="W111" s="50"/>
      <c r="X111" s="50"/>
      <c r="Y111" s="50"/>
      <c r="Z111" s="50"/>
    </row>
    <row r="112" spans="1:26" ht="12.75" customHeight="1" x14ac:dyDescent="0.2">
      <c r="A112" s="4" t="s">
        <v>55</v>
      </c>
      <c r="B112" s="17">
        <v>1900</v>
      </c>
      <c r="C112" s="17"/>
      <c r="D112" s="18">
        <f t="shared" si="46"/>
        <v>1900</v>
      </c>
      <c r="E112" s="17">
        <v>1900</v>
      </c>
      <c r="F112" s="17"/>
      <c r="G112" s="18">
        <f t="shared" si="40"/>
        <v>1900</v>
      </c>
      <c r="H112" s="17"/>
      <c r="I112" s="15"/>
      <c r="J112" s="15">
        <f t="shared" si="7"/>
        <v>1900</v>
      </c>
      <c r="K112" s="15">
        <f t="shared" si="7"/>
        <v>0</v>
      </c>
      <c r="L112" s="15">
        <f t="shared" si="6"/>
        <v>1900</v>
      </c>
      <c r="M112" s="5"/>
      <c r="N112" s="5"/>
      <c r="O112" s="46">
        <f t="shared" si="37"/>
        <v>0</v>
      </c>
      <c r="P112" s="5">
        <f t="shared" si="29"/>
        <v>-1900</v>
      </c>
      <c r="R112" s="50"/>
      <c r="S112" s="50"/>
      <c r="T112" s="50"/>
      <c r="U112" s="50"/>
      <c r="V112" s="50"/>
      <c r="W112" s="50"/>
      <c r="X112" s="50"/>
      <c r="Y112" s="50"/>
      <c r="Z112" s="50"/>
    </row>
    <row r="113" spans="1:26" ht="12.75" customHeight="1" x14ac:dyDescent="0.2">
      <c r="A113" s="4" t="s">
        <v>93</v>
      </c>
      <c r="B113" s="17">
        <v>1900</v>
      </c>
      <c r="C113" s="17"/>
      <c r="D113" s="18">
        <f t="shared" si="46"/>
        <v>1900</v>
      </c>
      <c r="E113" s="17">
        <v>1900</v>
      </c>
      <c r="F113" s="17"/>
      <c r="G113" s="18">
        <f t="shared" si="40"/>
        <v>1900</v>
      </c>
      <c r="H113" s="18"/>
      <c r="I113" s="5"/>
      <c r="J113" s="15">
        <f t="shared" si="7"/>
        <v>1900</v>
      </c>
      <c r="K113" s="15">
        <f t="shared" si="7"/>
        <v>0</v>
      </c>
      <c r="L113" s="15">
        <f t="shared" si="6"/>
        <v>1900</v>
      </c>
      <c r="M113" s="5"/>
      <c r="N113" s="5"/>
      <c r="O113" s="46">
        <f t="shared" si="37"/>
        <v>0</v>
      </c>
      <c r="P113" s="5">
        <f t="shared" si="29"/>
        <v>-1900</v>
      </c>
      <c r="R113" s="50"/>
      <c r="S113" s="50"/>
      <c r="T113" s="50"/>
      <c r="U113" s="50"/>
      <c r="V113" s="50"/>
      <c r="W113" s="50"/>
      <c r="X113" s="50"/>
      <c r="Y113" s="50"/>
      <c r="Z113" s="50"/>
    </row>
    <row r="114" spans="1:26" ht="12.75" customHeight="1" x14ac:dyDescent="0.2">
      <c r="A114" s="4"/>
      <c r="B114" s="5"/>
      <c r="C114" s="5"/>
      <c r="D114" s="5"/>
      <c r="E114" s="5"/>
      <c r="F114" s="5"/>
      <c r="G114" s="18"/>
      <c r="H114" s="5"/>
      <c r="I114" s="5"/>
      <c r="J114" s="15"/>
      <c r="K114" s="15"/>
      <c r="L114" s="15"/>
      <c r="M114" s="42"/>
      <c r="N114" s="42"/>
      <c r="O114" s="46"/>
      <c r="P114" s="5"/>
      <c r="R114" s="50"/>
      <c r="S114" s="50"/>
      <c r="T114" s="50"/>
      <c r="U114" s="50"/>
      <c r="V114" s="50"/>
      <c r="W114" s="50"/>
      <c r="X114" s="50"/>
      <c r="Y114" s="50"/>
      <c r="Z114" s="50"/>
    </row>
    <row r="115" spans="1:26" x14ac:dyDescent="0.2">
      <c r="A115" s="32"/>
      <c r="B115" s="25"/>
      <c r="C115" s="25"/>
      <c r="D115" s="25"/>
      <c r="E115" s="25"/>
      <c r="F115" s="25"/>
      <c r="G115" s="25"/>
      <c r="H115" s="40"/>
      <c r="I115" s="40"/>
      <c r="J115" s="40"/>
      <c r="K115" s="40"/>
      <c r="L115" s="40"/>
      <c r="M115" s="42"/>
      <c r="N115" s="42"/>
      <c r="O115" s="46"/>
      <c r="P115" s="42"/>
      <c r="R115" s="50"/>
      <c r="S115" s="50"/>
      <c r="T115" s="50"/>
      <c r="U115" s="50"/>
      <c r="V115" s="50"/>
      <c r="W115" s="50"/>
      <c r="X115" s="50"/>
      <c r="Y115" s="50"/>
      <c r="Z115" s="50"/>
    </row>
    <row r="116" spans="1:26" x14ac:dyDescent="0.2">
      <c r="A116" s="2" t="s">
        <v>56</v>
      </c>
      <c r="B116" s="26">
        <f>SUM(B117:B120)</f>
        <v>10800</v>
      </c>
      <c r="C116" s="26">
        <f>SUM(C117:C120)</f>
        <v>0</v>
      </c>
      <c r="D116" s="26">
        <f>SUM(D117:D120)</f>
        <v>10800</v>
      </c>
      <c r="E116" s="26">
        <f t="shared" ref="E116:O116" si="47">SUM(E117:E120)</f>
        <v>10800</v>
      </c>
      <c r="F116" s="26">
        <f t="shared" si="47"/>
        <v>0</v>
      </c>
      <c r="G116" s="26">
        <f t="shared" si="47"/>
        <v>10800</v>
      </c>
      <c r="H116" s="26">
        <f t="shared" si="47"/>
        <v>0</v>
      </c>
      <c r="I116" s="26">
        <f t="shared" si="47"/>
        <v>0</v>
      </c>
      <c r="J116" s="26">
        <f t="shared" si="47"/>
        <v>10800</v>
      </c>
      <c r="K116" s="26">
        <f t="shared" si="47"/>
        <v>0</v>
      </c>
      <c r="L116" s="26">
        <f t="shared" si="47"/>
        <v>10800</v>
      </c>
      <c r="M116" s="26">
        <f t="shared" si="47"/>
        <v>0</v>
      </c>
      <c r="N116" s="26">
        <f t="shared" si="47"/>
        <v>0</v>
      </c>
      <c r="O116" s="26">
        <f t="shared" si="47"/>
        <v>0</v>
      </c>
      <c r="P116" s="26">
        <f t="shared" si="29"/>
        <v>-10800</v>
      </c>
      <c r="Q116" s="31">
        <f>SUM(P117:P120)</f>
        <v>-10800</v>
      </c>
      <c r="R116" s="50"/>
      <c r="S116" s="50"/>
      <c r="T116" s="50"/>
      <c r="U116" s="50"/>
      <c r="V116" s="50"/>
      <c r="W116" s="50"/>
      <c r="X116" s="50"/>
      <c r="Y116" s="50"/>
      <c r="Z116" s="50"/>
    </row>
    <row r="117" spans="1:26" x14ac:dyDescent="0.2">
      <c r="A117" s="4" t="s">
        <v>57</v>
      </c>
      <c r="B117" s="17">
        <v>1900</v>
      </c>
      <c r="C117" s="17"/>
      <c r="D117" s="18">
        <f t="shared" ref="D117:D120" si="48">SUM(B117:C117)</f>
        <v>1900</v>
      </c>
      <c r="E117" s="17">
        <v>1900</v>
      </c>
      <c r="F117" s="17"/>
      <c r="G117" s="18">
        <f>SUM(E117:F117)</f>
        <v>1900</v>
      </c>
      <c r="H117" s="18"/>
      <c r="I117" s="5"/>
      <c r="J117" s="38">
        <f>SUM(E117,H117)</f>
        <v>1900</v>
      </c>
      <c r="K117" s="38">
        <f>SUM(F117,I117)</f>
        <v>0</v>
      </c>
      <c r="L117" s="5">
        <f>SUM(J117:K117)</f>
        <v>1900</v>
      </c>
      <c r="M117" s="5"/>
      <c r="N117" s="5"/>
      <c r="O117" s="46">
        <f t="shared" si="37"/>
        <v>0</v>
      </c>
      <c r="P117" s="5">
        <f t="shared" si="29"/>
        <v>-1900</v>
      </c>
      <c r="R117" s="50"/>
      <c r="S117" s="50"/>
      <c r="T117" s="50"/>
      <c r="U117" s="50"/>
      <c r="V117" s="50"/>
      <c r="W117" s="50"/>
      <c r="X117" s="50"/>
      <c r="Y117" s="50"/>
      <c r="Z117" s="50"/>
    </row>
    <row r="118" spans="1:26" x14ac:dyDescent="0.2">
      <c r="A118" s="4" t="s">
        <v>58</v>
      </c>
      <c r="B118" s="17">
        <v>1900</v>
      </c>
      <c r="C118" s="17"/>
      <c r="D118" s="18">
        <f t="shared" si="48"/>
        <v>1900</v>
      </c>
      <c r="E118" s="17">
        <v>1900</v>
      </c>
      <c r="F118" s="17"/>
      <c r="G118" s="18">
        <f>SUM(E118:F118)</f>
        <v>1900</v>
      </c>
      <c r="H118" s="5"/>
      <c r="I118" s="5"/>
      <c r="J118" s="38">
        <f t="shared" ref="J118:K123" si="49">SUM(E118,H118)</f>
        <v>1900</v>
      </c>
      <c r="K118" s="38">
        <f t="shared" si="49"/>
        <v>0</v>
      </c>
      <c r="L118" s="5">
        <f t="shared" ref="L118:L123" si="50">SUM(J118:K118)</f>
        <v>1900</v>
      </c>
      <c r="M118" s="5"/>
      <c r="N118" s="5"/>
      <c r="O118" s="46">
        <f t="shared" si="37"/>
        <v>0</v>
      </c>
      <c r="P118" s="5">
        <f t="shared" si="29"/>
        <v>-1900</v>
      </c>
      <c r="R118" s="50"/>
      <c r="S118" s="50"/>
      <c r="T118" s="50"/>
      <c r="U118" s="50"/>
      <c r="V118" s="50"/>
      <c r="W118" s="50"/>
      <c r="X118" s="50"/>
      <c r="Y118" s="50"/>
      <c r="Z118" s="50"/>
    </row>
    <row r="119" spans="1:26" x14ac:dyDescent="0.2">
      <c r="A119" s="4" t="s">
        <v>59</v>
      </c>
      <c r="B119" s="17">
        <v>2000</v>
      </c>
      <c r="C119" s="17"/>
      <c r="D119" s="18">
        <f t="shared" si="48"/>
        <v>2000</v>
      </c>
      <c r="E119" s="17">
        <v>2000</v>
      </c>
      <c r="F119" s="17"/>
      <c r="G119" s="18">
        <f t="shared" ref="G119:G120" si="51">SUM(E119:F119)</f>
        <v>2000</v>
      </c>
      <c r="H119" s="18"/>
      <c r="I119" s="18"/>
      <c r="J119" s="38">
        <f t="shared" si="49"/>
        <v>2000</v>
      </c>
      <c r="K119" s="38">
        <f t="shared" si="49"/>
        <v>0</v>
      </c>
      <c r="L119" s="5">
        <f t="shared" si="50"/>
        <v>2000</v>
      </c>
      <c r="M119" s="5"/>
      <c r="N119" s="5"/>
      <c r="O119" s="46">
        <f t="shared" si="37"/>
        <v>0</v>
      </c>
      <c r="P119" s="5">
        <f t="shared" si="29"/>
        <v>-2000</v>
      </c>
      <c r="R119" s="50"/>
      <c r="S119" s="50"/>
      <c r="T119" s="50"/>
      <c r="U119" s="50"/>
      <c r="V119" s="50"/>
      <c r="W119" s="50"/>
      <c r="X119" s="50"/>
      <c r="Y119" s="50"/>
      <c r="Z119" s="50"/>
    </row>
    <row r="120" spans="1:26" x14ac:dyDescent="0.2">
      <c r="A120" s="4" t="s">
        <v>94</v>
      </c>
      <c r="B120" s="17">
        <v>5000</v>
      </c>
      <c r="C120" s="17"/>
      <c r="D120" s="18">
        <f t="shared" si="48"/>
        <v>5000</v>
      </c>
      <c r="E120" s="17">
        <v>5000</v>
      </c>
      <c r="F120" s="17"/>
      <c r="G120" s="18">
        <f t="shared" si="51"/>
        <v>5000</v>
      </c>
      <c r="H120" s="18"/>
      <c r="I120" s="5"/>
      <c r="J120" s="38">
        <f t="shared" si="49"/>
        <v>5000</v>
      </c>
      <c r="K120" s="38">
        <f t="shared" si="49"/>
        <v>0</v>
      </c>
      <c r="L120" s="5">
        <f t="shared" si="50"/>
        <v>5000</v>
      </c>
      <c r="M120" s="5"/>
      <c r="N120" s="5"/>
      <c r="O120" s="46">
        <f t="shared" si="37"/>
        <v>0</v>
      </c>
      <c r="P120" s="61">
        <f t="shared" si="29"/>
        <v>-5000</v>
      </c>
      <c r="R120" s="50"/>
      <c r="S120" s="50"/>
      <c r="T120" s="50"/>
      <c r="U120" s="50"/>
      <c r="V120" s="50"/>
      <c r="W120" s="50"/>
      <c r="X120" s="50"/>
      <c r="Y120" s="50"/>
      <c r="Z120" s="50"/>
    </row>
    <row r="121" spans="1:26" x14ac:dyDescent="0.2">
      <c r="A121" s="4"/>
      <c r="B121" s="17"/>
      <c r="C121" s="17"/>
      <c r="D121" s="18"/>
      <c r="E121" s="17"/>
      <c r="F121" s="17"/>
      <c r="G121" s="18"/>
      <c r="H121" s="18"/>
      <c r="I121" s="5"/>
      <c r="J121" s="38"/>
      <c r="K121" s="38"/>
      <c r="L121" s="5"/>
      <c r="M121" s="5"/>
      <c r="N121" s="5"/>
      <c r="O121" s="46"/>
      <c r="P121" s="42"/>
      <c r="R121" s="50"/>
      <c r="S121" s="50"/>
      <c r="T121" s="50"/>
      <c r="U121" s="50"/>
      <c r="V121" s="50"/>
      <c r="W121" s="50"/>
      <c r="X121" s="50"/>
      <c r="Y121" s="50"/>
      <c r="Z121" s="50"/>
    </row>
    <row r="122" spans="1:26" x14ac:dyDescent="0.2">
      <c r="A122" s="2" t="s">
        <v>136</v>
      </c>
      <c r="B122" s="34">
        <f>B123</f>
        <v>0</v>
      </c>
      <c r="C122" s="34">
        <f t="shared" ref="C122:O122" si="52">C123</f>
        <v>0</v>
      </c>
      <c r="D122" s="34">
        <f t="shared" si="52"/>
        <v>0</v>
      </c>
      <c r="E122" s="34">
        <f t="shared" si="52"/>
        <v>6180</v>
      </c>
      <c r="F122" s="34">
        <f t="shared" si="52"/>
        <v>0</v>
      </c>
      <c r="G122" s="34">
        <f t="shared" si="52"/>
        <v>6180</v>
      </c>
      <c r="H122" s="34">
        <f t="shared" si="52"/>
        <v>0</v>
      </c>
      <c r="I122" s="34">
        <f t="shared" si="52"/>
        <v>0</v>
      </c>
      <c r="J122" s="34">
        <f t="shared" si="52"/>
        <v>6180</v>
      </c>
      <c r="K122" s="34">
        <f t="shared" si="52"/>
        <v>0</v>
      </c>
      <c r="L122" s="34">
        <f t="shared" si="52"/>
        <v>6180</v>
      </c>
      <c r="M122" s="34">
        <f t="shared" si="52"/>
        <v>4865</v>
      </c>
      <c r="N122" s="34">
        <f t="shared" si="52"/>
        <v>1314</v>
      </c>
      <c r="O122" s="34">
        <f t="shared" si="52"/>
        <v>6179</v>
      </c>
      <c r="P122" s="26">
        <f t="shared" si="29"/>
        <v>-1</v>
      </c>
      <c r="Q122" s="31">
        <f>SUM(P123)</f>
        <v>-1</v>
      </c>
      <c r="R122" s="50"/>
      <c r="S122" s="50"/>
      <c r="T122" s="50"/>
      <c r="U122" s="50"/>
      <c r="V122" s="50"/>
      <c r="W122" s="50"/>
      <c r="X122" s="50"/>
      <c r="Y122" s="50"/>
      <c r="Z122" s="50"/>
    </row>
    <row r="123" spans="1:26" x14ac:dyDescent="0.2">
      <c r="A123" s="4" t="s">
        <v>137</v>
      </c>
      <c r="B123" s="17"/>
      <c r="C123" s="17"/>
      <c r="D123" s="18"/>
      <c r="E123" s="17">
        <v>6180</v>
      </c>
      <c r="F123" s="17"/>
      <c r="G123" s="18">
        <f>SUM(E123:F123)</f>
        <v>6180</v>
      </c>
      <c r="H123" s="18"/>
      <c r="I123" s="5"/>
      <c r="J123" s="38">
        <f t="shared" si="49"/>
        <v>6180</v>
      </c>
      <c r="K123" s="38">
        <f t="shared" si="49"/>
        <v>0</v>
      </c>
      <c r="L123" s="5">
        <f t="shared" si="50"/>
        <v>6180</v>
      </c>
      <c r="M123" s="5">
        <v>4865</v>
      </c>
      <c r="N123" s="5">
        <v>1314</v>
      </c>
      <c r="O123" s="46">
        <f t="shared" si="37"/>
        <v>6179</v>
      </c>
      <c r="P123" s="5">
        <f t="shared" si="29"/>
        <v>-1</v>
      </c>
      <c r="R123" s="50"/>
      <c r="S123" s="50"/>
      <c r="T123" s="50"/>
      <c r="U123" s="50"/>
      <c r="V123" s="50"/>
      <c r="W123" s="50"/>
      <c r="X123" s="50"/>
      <c r="Y123" s="50"/>
      <c r="Z123" s="50"/>
    </row>
    <row r="124" spans="1:26" x14ac:dyDescent="0.2">
      <c r="A124" s="4"/>
      <c r="B124" s="17"/>
      <c r="C124" s="17"/>
      <c r="D124" s="18"/>
      <c r="E124" s="17"/>
      <c r="F124" s="17"/>
      <c r="G124" s="18"/>
      <c r="H124" s="18"/>
      <c r="I124" s="5"/>
      <c r="J124" s="38"/>
      <c r="K124" s="15"/>
      <c r="L124" s="5"/>
      <c r="M124" s="5"/>
      <c r="N124" s="5"/>
      <c r="O124" s="46"/>
      <c r="P124" s="42"/>
      <c r="R124" s="50"/>
      <c r="S124" s="50"/>
      <c r="T124" s="50"/>
      <c r="U124" s="50"/>
      <c r="V124" s="50"/>
      <c r="W124" s="50"/>
      <c r="X124" s="50"/>
      <c r="Y124" s="50"/>
      <c r="Z124" s="50"/>
    </row>
    <row r="125" spans="1:26" x14ac:dyDescent="0.2">
      <c r="A125" s="2" t="s">
        <v>60</v>
      </c>
      <c r="B125" s="3">
        <f>SUM(B126:B126)</f>
        <v>4000</v>
      </c>
      <c r="C125" s="3">
        <f>SUM(C126:C126)</f>
        <v>0</v>
      </c>
      <c r="D125" s="3">
        <f>SUM(D126:D126)</f>
        <v>4000</v>
      </c>
      <c r="E125" s="3">
        <f t="shared" ref="E125:O125" si="53">SUM(E126:E126)</f>
        <v>4000</v>
      </c>
      <c r="F125" s="3">
        <f t="shared" si="53"/>
        <v>0</v>
      </c>
      <c r="G125" s="3">
        <f t="shared" si="53"/>
        <v>4000</v>
      </c>
      <c r="H125" s="3">
        <f t="shared" si="53"/>
        <v>0</v>
      </c>
      <c r="I125" s="3">
        <f t="shared" si="53"/>
        <v>0</v>
      </c>
      <c r="J125" s="3">
        <f t="shared" si="53"/>
        <v>4000</v>
      </c>
      <c r="K125" s="3">
        <f t="shared" si="53"/>
        <v>0</v>
      </c>
      <c r="L125" s="3">
        <f t="shared" si="53"/>
        <v>4000</v>
      </c>
      <c r="M125" s="3">
        <f t="shared" si="53"/>
        <v>0</v>
      </c>
      <c r="N125" s="3">
        <f t="shared" si="53"/>
        <v>0</v>
      </c>
      <c r="O125" s="3">
        <f t="shared" si="53"/>
        <v>0</v>
      </c>
      <c r="P125" s="26">
        <f t="shared" si="29"/>
        <v>-4000</v>
      </c>
      <c r="Q125" s="31">
        <f>SUM(P126)</f>
        <v>-4000</v>
      </c>
      <c r="R125" s="50"/>
      <c r="S125" s="50"/>
      <c r="T125" s="50"/>
      <c r="U125" s="50"/>
      <c r="V125" s="50"/>
      <c r="W125" s="50"/>
      <c r="X125" s="50"/>
      <c r="Y125" s="50"/>
      <c r="Z125" s="50"/>
    </row>
    <row r="126" spans="1:26" x14ac:dyDescent="0.2">
      <c r="A126" s="4" t="s">
        <v>61</v>
      </c>
      <c r="B126" s="17">
        <v>4000</v>
      </c>
      <c r="C126" s="17"/>
      <c r="D126" s="18">
        <f>SUM(B126:C126)</f>
        <v>4000</v>
      </c>
      <c r="E126" s="17">
        <v>4000</v>
      </c>
      <c r="F126" s="17"/>
      <c r="G126" s="18">
        <f>SUM(E126:F126)</f>
        <v>4000</v>
      </c>
      <c r="H126" s="18"/>
      <c r="I126" s="5"/>
      <c r="J126" s="38">
        <f t="shared" ref="J126:K159" si="54">SUM(E126,H126)</f>
        <v>4000</v>
      </c>
      <c r="K126" s="15">
        <f t="shared" si="54"/>
        <v>0</v>
      </c>
      <c r="L126" s="5">
        <f t="shared" ref="L126:L147" si="55">SUM(J126:K126)</f>
        <v>4000</v>
      </c>
      <c r="M126" s="5"/>
      <c r="N126" s="5"/>
      <c r="O126" s="46">
        <f t="shared" si="37"/>
        <v>0</v>
      </c>
      <c r="P126" s="5">
        <f t="shared" si="29"/>
        <v>-4000</v>
      </c>
      <c r="R126" s="50"/>
      <c r="S126" s="50"/>
      <c r="T126" s="50"/>
      <c r="U126" s="50"/>
      <c r="V126" s="50"/>
      <c r="W126" s="50"/>
      <c r="X126" s="50"/>
      <c r="Y126" s="50"/>
      <c r="Z126" s="50"/>
    </row>
    <row r="127" spans="1:26" x14ac:dyDescent="0.2">
      <c r="A127" s="4"/>
      <c r="B127" s="17"/>
      <c r="C127" s="17"/>
      <c r="D127" s="18"/>
      <c r="E127" s="17"/>
      <c r="F127" s="17"/>
      <c r="G127" s="18"/>
      <c r="H127" s="18"/>
      <c r="I127" s="5"/>
      <c r="J127" s="38"/>
      <c r="K127" s="15"/>
      <c r="L127" s="5"/>
      <c r="M127" s="5"/>
      <c r="N127" s="5"/>
      <c r="O127" s="46"/>
      <c r="P127" s="42"/>
      <c r="R127" s="50"/>
      <c r="S127" s="50"/>
      <c r="T127" s="50"/>
      <c r="U127" s="50"/>
      <c r="V127" s="50"/>
      <c r="W127" s="50"/>
      <c r="X127" s="50"/>
      <c r="Y127" s="50"/>
      <c r="Z127" s="50"/>
    </row>
    <row r="128" spans="1:26" x14ac:dyDescent="0.2">
      <c r="A128" s="2" t="s">
        <v>120</v>
      </c>
      <c r="B128" s="34">
        <f>B129</f>
        <v>0</v>
      </c>
      <c r="C128" s="34">
        <f t="shared" ref="C128:O128" si="56">C129</f>
        <v>0</v>
      </c>
      <c r="D128" s="34">
        <f t="shared" si="56"/>
        <v>0</v>
      </c>
      <c r="E128" s="34">
        <f t="shared" si="56"/>
        <v>6537</v>
      </c>
      <c r="F128" s="34">
        <f t="shared" si="56"/>
        <v>0</v>
      </c>
      <c r="G128" s="34">
        <f t="shared" si="56"/>
        <v>6537</v>
      </c>
      <c r="H128" s="34">
        <f t="shared" si="56"/>
        <v>0</v>
      </c>
      <c r="I128" s="34">
        <f t="shared" si="56"/>
        <v>0</v>
      </c>
      <c r="J128" s="34">
        <f t="shared" si="56"/>
        <v>6537</v>
      </c>
      <c r="K128" s="34">
        <f t="shared" si="56"/>
        <v>0</v>
      </c>
      <c r="L128" s="34">
        <f t="shared" si="56"/>
        <v>6537</v>
      </c>
      <c r="M128" s="34">
        <f t="shared" si="56"/>
        <v>5147</v>
      </c>
      <c r="N128" s="34">
        <f t="shared" si="56"/>
        <v>1390</v>
      </c>
      <c r="O128" s="34">
        <f t="shared" si="56"/>
        <v>6537</v>
      </c>
      <c r="P128" s="26">
        <f t="shared" si="29"/>
        <v>0</v>
      </c>
      <c r="Q128" s="31">
        <f>SUM(P129)</f>
        <v>0</v>
      </c>
      <c r="R128" s="50"/>
      <c r="S128" s="50"/>
      <c r="T128" s="50"/>
      <c r="U128" s="50"/>
      <c r="V128" s="50"/>
      <c r="W128" s="50"/>
      <c r="X128" s="50"/>
      <c r="Y128" s="50"/>
      <c r="Z128" s="50"/>
    </row>
    <row r="129" spans="1:26" x14ac:dyDescent="0.2">
      <c r="A129" s="4" t="s">
        <v>121</v>
      </c>
      <c r="B129" s="17"/>
      <c r="C129" s="17"/>
      <c r="D129" s="18"/>
      <c r="E129" s="17">
        <v>6537</v>
      </c>
      <c r="F129" s="17"/>
      <c r="G129" s="18">
        <f>SUM(E129:F129)</f>
        <v>6537</v>
      </c>
      <c r="H129" s="18"/>
      <c r="I129" s="5"/>
      <c r="J129" s="38">
        <f>SUM(E129,H129)</f>
        <v>6537</v>
      </c>
      <c r="K129" s="38">
        <f>SUM(F129,I129)</f>
        <v>0</v>
      </c>
      <c r="L129" s="5">
        <f>SUM(J129:K129)</f>
        <v>6537</v>
      </c>
      <c r="M129" s="5">
        <v>5147</v>
      </c>
      <c r="N129" s="5">
        <v>1390</v>
      </c>
      <c r="O129" s="47">
        <f t="shared" si="37"/>
        <v>6537</v>
      </c>
      <c r="P129" s="42">
        <f t="shared" si="29"/>
        <v>0</v>
      </c>
      <c r="R129" s="50"/>
      <c r="S129" s="50"/>
      <c r="T129" s="50"/>
      <c r="U129" s="50"/>
      <c r="V129" s="50"/>
      <c r="W129" s="50"/>
      <c r="X129" s="50"/>
      <c r="Y129" s="50"/>
      <c r="Z129" s="50"/>
    </row>
    <row r="130" spans="1:26" x14ac:dyDescent="0.2">
      <c r="A130" s="4"/>
      <c r="B130" s="17"/>
      <c r="C130" s="17"/>
      <c r="D130" s="18"/>
      <c r="E130" s="17"/>
      <c r="F130" s="17"/>
      <c r="G130" s="18"/>
      <c r="H130" s="18"/>
      <c r="I130" s="5"/>
      <c r="J130" s="38"/>
      <c r="K130" s="15"/>
      <c r="L130" s="5"/>
      <c r="M130" s="5"/>
      <c r="N130" s="5"/>
      <c r="O130" s="47"/>
      <c r="P130" s="42"/>
      <c r="R130" s="50"/>
      <c r="S130" s="50"/>
      <c r="T130" s="50"/>
      <c r="U130" s="50"/>
      <c r="V130" s="50"/>
      <c r="W130" s="50"/>
      <c r="X130" s="50"/>
      <c r="Y130" s="50"/>
      <c r="Z130" s="50"/>
    </row>
    <row r="131" spans="1:26" x14ac:dyDescent="0.2">
      <c r="A131" s="3" t="s">
        <v>9</v>
      </c>
      <c r="B131" s="26">
        <f>SUM(B132:B148)</f>
        <v>7953</v>
      </c>
      <c r="C131" s="26">
        <f t="shared" ref="C131:N131" si="57">SUM(C132:C148)</f>
        <v>500</v>
      </c>
      <c r="D131" s="26">
        <f t="shared" si="57"/>
        <v>8453</v>
      </c>
      <c r="E131" s="26">
        <f t="shared" si="57"/>
        <v>9010</v>
      </c>
      <c r="F131" s="26">
        <f t="shared" si="57"/>
        <v>500</v>
      </c>
      <c r="G131" s="26">
        <f t="shared" si="57"/>
        <v>9510</v>
      </c>
      <c r="H131" s="26">
        <f t="shared" si="57"/>
        <v>1138</v>
      </c>
      <c r="I131" s="26">
        <f t="shared" si="57"/>
        <v>0</v>
      </c>
      <c r="J131" s="26">
        <f t="shared" si="57"/>
        <v>10148</v>
      </c>
      <c r="K131" s="26">
        <f t="shared" si="57"/>
        <v>500</v>
      </c>
      <c r="L131" s="26">
        <f t="shared" si="57"/>
        <v>10648</v>
      </c>
      <c r="M131" s="26">
        <f t="shared" si="57"/>
        <v>2388</v>
      </c>
      <c r="N131" s="26">
        <f t="shared" si="57"/>
        <v>643</v>
      </c>
      <c r="O131" s="26">
        <f>SUM(O132:O148)</f>
        <v>3031</v>
      </c>
      <c r="P131" s="26">
        <f t="shared" si="29"/>
        <v>-7617</v>
      </c>
      <c r="Q131" s="31">
        <f>SUM(P132:P148)</f>
        <v>-7617</v>
      </c>
      <c r="R131" s="50"/>
      <c r="S131" s="50"/>
      <c r="T131" s="50"/>
      <c r="U131" s="50"/>
      <c r="V131" s="50"/>
      <c r="W131" s="50"/>
      <c r="X131" s="50"/>
      <c r="Y131" s="50"/>
      <c r="Z131" s="50"/>
    </row>
    <row r="132" spans="1:26" x14ac:dyDescent="0.2">
      <c r="A132" s="5" t="s">
        <v>40</v>
      </c>
      <c r="B132" s="18">
        <v>1000</v>
      </c>
      <c r="C132" s="18"/>
      <c r="D132" s="18">
        <f t="shared" ref="D132:D140" si="58">SUM(B132:C132)</f>
        <v>1000</v>
      </c>
      <c r="E132" s="18">
        <v>1000</v>
      </c>
      <c r="F132" s="18"/>
      <c r="G132" s="18">
        <f t="shared" ref="G132:G147" si="59">SUM(E132:F132)</f>
        <v>1000</v>
      </c>
      <c r="H132" s="5"/>
      <c r="I132" s="5"/>
      <c r="J132" s="38">
        <f t="shared" si="54"/>
        <v>1000</v>
      </c>
      <c r="K132" s="15">
        <f t="shared" si="54"/>
        <v>0</v>
      </c>
      <c r="L132" s="5">
        <f t="shared" si="55"/>
        <v>1000</v>
      </c>
      <c r="M132" s="5">
        <f>157+253</f>
        <v>410</v>
      </c>
      <c r="N132" s="5">
        <f>42+69</f>
        <v>111</v>
      </c>
      <c r="O132" s="47">
        <f t="shared" si="37"/>
        <v>521</v>
      </c>
      <c r="P132" s="5">
        <f t="shared" si="29"/>
        <v>-479</v>
      </c>
      <c r="R132" s="50"/>
      <c r="S132" s="50"/>
      <c r="T132" s="50"/>
      <c r="U132" s="50"/>
      <c r="V132" s="50"/>
      <c r="W132" s="50"/>
      <c r="X132" s="50"/>
      <c r="Y132" s="50"/>
      <c r="Z132" s="50"/>
    </row>
    <row r="133" spans="1:26" x14ac:dyDescent="0.2">
      <c r="A133" s="5" t="s">
        <v>7</v>
      </c>
      <c r="B133" s="18"/>
      <c r="C133" s="18"/>
      <c r="D133" s="18"/>
      <c r="E133" s="18"/>
      <c r="F133" s="18"/>
      <c r="G133" s="18"/>
      <c r="H133" s="5">
        <v>92</v>
      </c>
      <c r="I133" s="5"/>
      <c r="J133" s="38">
        <f t="shared" ref="J133" si="60">SUM(E133,H133)</f>
        <v>92</v>
      </c>
      <c r="K133" s="15">
        <f t="shared" ref="K133" si="61">SUM(F133,I133)</f>
        <v>0</v>
      </c>
      <c r="L133" s="5">
        <f t="shared" ref="L133" si="62">SUM(J133:K133)</f>
        <v>92</v>
      </c>
      <c r="M133" s="5">
        <v>72</v>
      </c>
      <c r="N133" s="5">
        <v>20</v>
      </c>
      <c r="O133" s="47">
        <f t="shared" si="37"/>
        <v>92</v>
      </c>
      <c r="P133" s="58">
        <f t="shared" si="29"/>
        <v>0</v>
      </c>
      <c r="Q133" s="59"/>
      <c r="R133" s="50" t="s">
        <v>183</v>
      </c>
      <c r="S133" s="50"/>
      <c r="T133" s="50"/>
      <c r="U133" s="50"/>
      <c r="V133" s="50"/>
      <c r="W133" s="50"/>
      <c r="X133" s="50"/>
      <c r="Y133" s="50"/>
      <c r="Z133" s="50"/>
    </row>
    <row r="134" spans="1:26" x14ac:dyDescent="0.2">
      <c r="A134" s="5" t="s">
        <v>126</v>
      </c>
      <c r="B134" s="18"/>
      <c r="C134" s="18"/>
      <c r="D134" s="18"/>
      <c r="E134" s="18">
        <v>203</v>
      </c>
      <c r="F134" s="18"/>
      <c r="G134" s="18">
        <f t="shared" si="59"/>
        <v>203</v>
      </c>
      <c r="H134" s="5"/>
      <c r="I134" s="5"/>
      <c r="J134" s="38">
        <f t="shared" si="54"/>
        <v>203</v>
      </c>
      <c r="K134" s="15">
        <f t="shared" si="54"/>
        <v>0</v>
      </c>
      <c r="L134" s="5">
        <f t="shared" si="55"/>
        <v>203</v>
      </c>
      <c r="M134" s="5">
        <f>20+140</f>
        <v>160</v>
      </c>
      <c r="N134" s="5">
        <v>42</v>
      </c>
      <c r="O134" s="47">
        <f t="shared" si="37"/>
        <v>202</v>
      </c>
      <c r="P134" s="5">
        <f t="shared" si="29"/>
        <v>-1</v>
      </c>
      <c r="R134" s="50"/>
      <c r="S134" s="50"/>
      <c r="T134" s="50"/>
      <c r="U134" s="50"/>
      <c r="V134" s="50"/>
      <c r="W134" s="50"/>
      <c r="X134" s="50"/>
      <c r="Y134" s="50"/>
      <c r="Z134" s="50"/>
    </row>
    <row r="135" spans="1:26" x14ac:dyDescent="0.2">
      <c r="A135" s="5" t="s">
        <v>62</v>
      </c>
      <c r="B135" s="18">
        <v>4445</v>
      </c>
      <c r="C135" s="17"/>
      <c r="D135" s="18">
        <f t="shared" si="58"/>
        <v>4445</v>
      </c>
      <c r="E135" s="18">
        <v>4445</v>
      </c>
      <c r="F135" s="17"/>
      <c r="G135" s="18">
        <f t="shared" si="59"/>
        <v>4445</v>
      </c>
      <c r="H135" s="5"/>
      <c r="I135" s="5"/>
      <c r="J135" s="38">
        <f t="shared" si="54"/>
        <v>4445</v>
      </c>
      <c r="K135" s="15">
        <f t="shared" si="54"/>
        <v>0</v>
      </c>
      <c r="L135" s="5">
        <f t="shared" si="55"/>
        <v>4445</v>
      </c>
      <c r="M135" s="5"/>
      <c r="N135" s="5"/>
      <c r="O135" s="47">
        <f t="shared" si="37"/>
        <v>0</v>
      </c>
      <c r="P135" s="61">
        <f t="shared" si="29"/>
        <v>-4445</v>
      </c>
      <c r="R135" s="50"/>
      <c r="S135" s="50"/>
      <c r="T135" s="50"/>
      <c r="U135" s="50"/>
      <c r="V135" s="50"/>
      <c r="W135" s="50"/>
      <c r="X135" s="50"/>
      <c r="Y135" s="50"/>
      <c r="Z135" s="50"/>
    </row>
    <row r="136" spans="1:26" x14ac:dyDescent="0.2">
      <c r="A136" s="5" t="s">
        <v>63</v>
      </c>
      <c r="B136" s="18">
        <v>508</v>
      </c>
      <c r="C136" s="17"/>
      <c r="D136" s="18">
        <f t="shared" si="58"/>
        <v>508</v>
      </c>
      <c r="E136" s="18">
        <v>508</v>
      </c>
      <c r="F136" s="17"/>
      <c r="G136" s="18">
        <f t="shared" si="59"/>
        <v>508</v>
      </c>
      <c r="H136" s="5"/>
      <c r="I136" s="5"/>
      <c r="J136" s="38">
        <f t="shared" si="54"/>
        <v>508</v>
      </c>
      <c r="K136" s="15">
        <f t="shared" si="54"/>
        <v>0</v>
      </c>
      <c r="L136" s="5">
        <f t="shared" si="55"/>
        <v>508</v>
      </c>
      <c r="M136" s="5"/>
      <c r="N136" s="5"/>
      <c r="O136" s="47">
        <f t="shared" si="37"/>
        <v>0</v>
      </c>
      <c r="P136" s="5">
        <f t="shared" si="29"/>
        <v>-508</v>
      </c>
      <c r="R136" s="50"/>
      <c r="S136" s="50"/>
      <c r="T136" s="50"/>
      <c r="U136" s="50"/>
      <c r="V136" s="50"/>
      <c r="W136" s="50"/>
      <c r="X136" s="50"/>
      <c r="Y136" s="50"/>
      <c r="Z136" s="50"/>
    </row>
    <row r="137" spans="1:26" x14ac:dyDescent="0.2">
      <c r="A137" s="5" t="s">
        <v>168</v>
      </c>
      <c r="B137" s="18"/>
      <c r="C137" s="17"/>
      <c r="D137" s="18"/>
      <c r="E137" s="18"/>
      <c r="F137" s="17"/>
      <c r="G137" s="18"/>
      <c r="H137" s="5">
        <v>14</v>
      </c>
      <c r="I137" s="5"/>
      <c r="J137" s="38">
        <f t="shared" ref="J137" si="63">SUM(E137,H137)</f>
        <v>14</v>
      </c>
      <c r="K137" s="15">
        <f t="shared" ref="K137" si="64">SUM(F137,I137)</f>
        <v>0</v>
      </c>
      <c r="L137" s="5">
        <f t="shared" ref="L137" si="65">SUM(J137:K137)</f>
        <v>14</v>
      </c>
      <c r="M137" s="5">
        <v>11</v>
      </c>
      <c r="N137" s="5">
        <v>3</v>
      </c>
      <c r="O137" s="47">
        <f t="shared" si="37"/>
        <v>14</v>
      </c>
      <c r="P137" s="58">
        <f t="shared" si="29"/>
        <v>0</v>
      </c>
      <c r="Q137" s="59"/>
      <c r="R137" s="50" t="s">
        <v>183</v>
      </c>
      <c r="S137" s="50"/>
      <c r="T137" s="50"/>
      <c r="U137" s="50"/>
      <c r="V137" s="50"/>
      <c r="W137" s="50"/>
      <c r="X137" s="50"/>
      <c r="Y137" s="50"/>
      <c r="Z137" s="50"/>
    </row>
    <row r="138" spans="1:26" x14ac:dyDescent="0.2">
      <c r="A138" s="5" t="s">
        <v>22</v>
      </c>
      <c r="B138" s="18">
        <v>2000</v>
      </c>
      <c r="C138" s="17"/>
      <c r="D138" s="18">
        <f t="shared" si="58"/>
        <v>2000</v>
      </c>
      <c r="E138" s="18">
        <v>2000</v>
      </c>
      <c r="F138" s="17"/>
      <c r="G138" s="18">
        <f t="shared" si="59"/>
        <v>2000</v>
      </c>
      <c r="H138" s="5"/>
      <c r="I138" s="5"/>
      <c r="J138" s="38">
        <f t="shared" si="54"/>
        <v>2000</v>
      </c>
      <c r="K138" s="15">
        <f t="shared" si="54"/>
        <v>0</v>
      </c>
      <c r="L138" s="5">
        <f t="shared" si="55"/>
        <v>2000</v>
      </c>
      <c r="M138" s="5">
        <v>120</v>
      </c>
      <c r="N138" s="5">
        <v>32</v>
      </c>
      <c r="O138" s="47">
        <f t="shared" si="37"/>
        <v>152</v>
      </c>
      <c r="P138" s="5">
        <f t="shared" si="29"/>
        <v>-1848</v>
      </c>
      <c r="R138" s="50"/>
      <c r="S138" s="50"/>
      <c r="T138" s="50"/>
      <c r="U138" s="50"/>
      <c r="V138" s="50"/>
      <c r="W138" s="50"/>
      <c r="X138" s="50"/>
      <c r="Y138" s="50"/>
      <c r="Z138" s="50"/>
    </row>
    <row r="139" spans="1:26" x14ac:dyDescent="0.2">
      <c r="A139" s="5" t="s">
        <v>123</v>
      </c>
      <c r="B139" s="18"/>
      <c r="C139" s="17"/>
      <c r="D139" s="18"/>
      <c r="E139" s="18">
        <v>762</v>
      </c>
      <c r="F139" s="17"/>
      <c r="G139" s="18">
        <f t="shared" si="59"/>
        <v>762</v>
      </c>
      <c r="H139" s="5">
        <f>138+147</f>
        <v>285</v>
      </c>
      <c r="I139" s="5"/>
      <c r="J139" s="38">
        <f t="shared" si="54"/>
        <v>1047</v>
      </c>
      <c r="K139" s="15">
        <f t="shared" si="54"/>
        <v>0</v>
      </c>
      <c r="L139" s="5">
        <f t="shared" si="55"/>
        <v>1047</v>
      </c>
      <c r="M139" s="5">
        <f>360+464</f>
        <v>824</v>
      </c>
      <c r="N139" s="5">
        <f>98+125</f>
        <v>223</v>
      </c>
      <c r="O139" s="47">
        <f t="shared" si="37"/>
        <v>1047</v>
      </c>
      <c r="P139" s="58">
        <f t="shared" si="29"/>
        <v>0</v>
      </c>
      <c r="Q139" s="59"/>
      <c r="R139" s="50" t="s">
        <v>183</v>
      </c>
      <c r="S139" s="50"/>
      <c r="T139" s="50"/>
      <c r="U139" s="50"/>
      <c r="V139" s="50"/>
      <c r="W139" s="50"/>
      <c r="X139" s="50"/>
      <c r="Y139" s="50"/>
      <c r="Z139" s="50"/>
    </row>
    <row r="140" spans="1:26" x14ac:dyDescent="0.2">
      <c r="A140" s="52" t="s">
        <v>39</v>
      </c>
      <c r="B140" s="17"/>
      <c r="C140" s="51">
        <v>500</v>
      </c>
      <c r="D140" s="18">
        <f t="shared" si="58"/>
        <v>500</v>
      </c>
      <c r="E140" s="17"/>
      <c r="F140" s="51">
        <v>500</v>
      </c>
      <c r="G140" s="18">
        <f t="shared" si="59"/>
        <v>500</v>
      </c>
      <c r="H140" s="5"/>
      <c r="I140" s="5"/>
      <c r="J140" s="38">
        <f t="shared" si="54"/>
        <v>0</v>
      </c>
      <c r="K140" s="15">
        <f t="shared" si="54"/>
        <v>500</v>
      </c>
      <c r="L140" s="5">
        <f t="shared" si="55"/>
        <v>500</v>
      </c>
      <c r="M140" s="5">
        <v>130</v>
      </c>
      <c r="N140" s="5">
        <v>35</v>
      </c>
      <c r="O140" s="47">
        <f t="shared" si="37"/>
        <v>165</v>
      </c>
      <c r="P140" s="5">
        <f t="shared" si="29"/>
        <v>-335</v>
      </c>
      <c r="R140" s="50"/>
      <c r="S140" s="50"/>
      <c r="T140" s="50"/>
      <c r="U140" s="50"/>
      <c r="V140" s="50"/>
      <c r="W140" s="50"/>
      <c r="X140" s="50"/>
      <c r="Y140" s="50"/>
      <c r="Z140" s="50"/>
    </row>
    <row r="141" spans="1:26" x14ac:dyDescent="0.2">
      <c r="A141" s="5" t="s">
        <v>165</v>
      </c>
      <c r="B141" s="17"/>
      <c r="C141" s="17"/>
      <c r="D141" s="18"/>
      <c r="E141" s="17"/>
      <c r="F141" s="17"/>
      <c r="G141" s="18"/>
      <c r="H141" s="5">
        <v>22</v>
      </c>
      <c r="I141" s="5"/>
      <c r="J141" s="38">
        <f t="shared" ref="J141" si="66">SUM(E141,H141)</f>
        <v>22</v>
      </c>
      <c r="K141" s="15">
        <f t="shared" ref="K141" si="67">SUM(F141,I141)</f>
        <v>0</v>
      </c>
      <c r="L141" s="5">
        <f t="shared" ref="L141" si="68">SUM(J141:K141)</f>
        <v>22</v>
      </c>
      <c r="M141" s="5">
        <v>17</v>
      </c>
      <c r="N141" s="5">
        <v>5</v>
      </c>
      <c r="O141" s="47">
        <f t="shared" si="37"/>
        <v>22</v>
      </c>
      <c r="P141" s="58">
        <f t="shared" si="29"/>
        <v>0</v>
      </c>
      <c r="Q141" s="59"/>
      <c r="R141" s="50" t="s">
        <v>183</v>
      </c>
      <c r="S141" s="50"/>
      <c r="T141" s="50"/>
      <c r="U141" s="50"/>
      <c r="V141" s="50"/>
      <c r="W141" s="50"/>
      <c r="X141" s="50"/>
      <c r="Y141" s="50"/>
      <c r="Z141" s="50"/>
    </row>
    <row r="142" spans="1:26" x14ac:dyDescent="0.2">
      <c r="A142" s="5" t="s">
        <v>150</v>
      </c>
      <c r="B142" s="17"/>
      <c r="C142" s="17"/>
      <c r="D142" s="18"/>
      <c r="E142" s="17"/>
      <c r="F142" s="17"/>
      <c r="G142" s="18"/>
      <c r="H142" s="5">
        <v>326</v>
      </c>
      <c r="I142" s="5"/>
      <c r="J142" s="38">
        <f t="shared" si="54"/>
        <v>326</v>
      </c>
      <c r="K142" s="15">
        <f t="shared" si="54"/>
        <v>0</v>
      </c>
      <c r="L142" s="5">
        <f t="shared" si="55"/>
        <v>326</v>
      </c>
      <c r="M142" s="5">
        <v>256</v>
      </c>
      <c r="N142" s="5">
        <v>69</v>
      </c>
      <c r="O142" s="47">
        <f t="shared" si="37"/>
        <v>325</v>
      </c>
      <c r="P142" s="5">
        <f t="shared" si="29"/>
        <v>-1</v>
      </c>
      <c r="R142" s="50"/>
      <c r="S142" s="50"/>
      <c r="T142" s="50"/>
      <c r="U142" s="50"/>
      <c r="V142" s="50"/>
      <c r="W142" s="50"/>
      <c r="X142" s="50"/>
      <c r="Y142" s="50"/>
      <c r="Z142" s="50"/>
    </row>
    <row r="143" spans="1:26" x14ac:dyDescent="0.2">
      <c r="A143" s="5" t="s">
        <v>164</v>
      </c>
      <c r="B143" s="17"/>
      <c r="C143" s="17"/>
      <c r="D143" s="18"/>
      <c r="E143" s="17"/>
      <c r="F143" s="17"/>
      <c r="G143" s="18"/>
      <c r="H143" s="5">
        <v>147</v>
      </c>
      <c r="I143" s="5"/>
      <c r="J143" s="38">
        <f t="shared" ref="J143:J146" si="69">SUM(E143,H143)</f>
        <v>147</v>
      </c>
      <c r="K143" s="15">
        <f t="shared" ref="K143:K146" si="70">SUM(F143,I143)</f>
        <v>0</v>
      </c>
      <c r="L143" s="5">
        <f t="shared" ref="L143:L146" si="71">SUM(J143:K143)</f>
        <v>147</v>
      </c>
      <c r="M143" s="5">
        <v>116</v>
      </c>
      <c r="N143" s="5">
        <v>31</v>
      </c>
      <c r="O143" s="47">
        <f t="shared" si="37"/>
        <v>147</v>
      </c>
      <c r="P143" s="58">
        <f t="shared" ref="P143:P160" si="72">SUM(O143-L143)</f>
        <v>0</v>
      </c>
      <c r="Q143" s="59"/>
      <c r="R143" s="50" t="s">
        <v>183</v>
      </c>
      <c r="S143" s="50"/>
      <c r="T143" s="50"/>
      <c r="U143" s="50"/>
      <c r="V143" s="50"/>
      <c r="W143" s="50"/>
      <c r="X143" s="50"/>
      <c r="Y143" s="50"/>
      <c r="Z143" s="50"/>
    </row>
    <row r="144" spans="1:26" x14ac:dyDescent="0.2">
      <c r="A144" s="5" t="s">
        <v>169</v>
      </c>
      <c r="B144" s="17"/>
      <c r="C144" s="17"/>
      <c r="D144" s="18"/>
      <c r="E144" s="17"/>
      <c r="F144" s="17"/>
      <c r="G144" s="18"/>
      <c r="H144" s="5">
        <v>131</v>
      </c>
      <c r="I144" s="5"/>
      <c r="J144" s="38">
        <f t="shared" si="69"/>
        <v>131</v>
      </c>
      <c r="K144" s="15">
        <f t="shared" si="70"/>
        <v>0</v>
      </c>
      <c r="L144" s="5">
        <f t="shared" si="71"/>
        <v>131</v>
      </c>
      <c r="M144" s="5">
        <v>103</v>
      </c>
      <c r="N144" s="5">
        <v>28</v>
      </c>
      <c r="O144" s="47">
        <f t="shared" si="37"/>
        <v>131</v>
      </c>
      <c r="P144" s="58">
        <f t="shared" si="72"/>
        <v>0</v>
      </c>
      <c r="Q144" s="59"/>
      <c r="R144" s="50" t="s">
        <v>183</v>
      </c>
      <c r="S144" s="50"/>
      <c r="T144" s="50"/>
      <c r="U144" s="50"/>
      <c r="V144" s="50"/>
      <c r="W144" s="50"/>
      <c r="X144" s="50"/>
      <c r="Y144" s="50"/>
      <c r="Z144" s="50"/>
    </row>
    <row r="145" spans="1:26" x14ac:dyDescent="0.2">
      <c r="A145" s="5" t="s">
        <v>166</v>
      </c>
      <c r="B145" s="17"/>
      <c r="C145" s="17"/>
      <c r="D145" s="18"/>
      <c r="E145" s="17"/>
      <c r="F145" s="17"/>
      <c r="G145" s="18"/>
      <c r="H145" s="5">
        <v>21</v>
      </c>
      <c r="I145" s="5"/>
      <c r="J145" s="38">
        <f t="shared" si="69"/>
        <v>21</v>
      </c>
      <c r="K145" s="15">
        <f t="shared" si="70"/>
        <v>0</v>
      </c>
      <c r="L145" s="5">
        <f t="shared" si="71"/>
        <v>21</v>
      </c>
      <c r="M145" s="5">
        <v>17</v>
      </c>
      <c r="N145" s="5">
        <v>4</v>
      </c>
      <c r="O145" s="47">
        <f t="shared" si="37"/>
        <v>21</v>
      </c>
      <c r="P145" s="58">
        <f t="shared" si="72"/>
        <v>0</v>
      </c>
      <c r="Q145" s="59"/>
      <c r="R145" s="50" t="s">
        <v>183</v>
      </c>
      <c r="S145" s="50"/>
      <c r="T145" s="50"/>
      <c r="U145" s="50"/>
      <c r="V145" s="50"/>
      <c r="W145" s="50"/>
      <c r="X145" s="50"/>
      <c r="Y145" s="50"/>
      <c r="Z145" s="50"/>
    </row>
    <row r="146" spans="1:26" x14ac:dyDescent="0.2">
      <c r="A146" s="5" t="s">
        <v>56</v>
      </c>
      <c r="B146" s="17"/>
      <c r="C146" s="17"/>
      <c r="D146" s="18"/>
      <c r="E146" s="17"/>
      <c r="F146" s="17"/>
      <c r="G146" s="18"/>
      <c r="H146" s="5">
        <v>21</v>
      </c>
      <c r="I146" s="5"/>
      <c r="J146" s="38">
        <f t="shared" si="69"/>
        <v>21</v>
      </c>
      <c r="K146" s="15">
        <f t="shared" si="70"/>
        <v>0</v>
      </c>
      <c r="L146" s="5">
        <f t="shared" si="71"/>
        <v>21</v>
      </c>
      <c r="M146" s="5">
        <v>17</v>
      </c>
      <c r="N146" s="5">
        <v>4</v>
      </c>
      <c r="O146" s="47">
        <f t="shared" si="37"/>
        <v>21</v>
      </c>
      <c r="P146" s="58">
        <f t="shared" si="72"/>
        <v>0</v>
      </c>
      <c r="Q146" s="59"/>
      <c r="R146" s="50" t="s">
        <v>183</v>
      </c>
      <c r="S146" s="50"/>
      <c r="T146" s="50"/>
      <c r="U146" s="50"/>
      <c r="V146" s="50"/>
      <c r="W146" s="50"/>
      <c r="X146" s="50"/>
      <c r="Y146" s="50"/>
      <c r="Z146" s="50"/>
    </row>
    <row r="147" spans="1:26" x14ac:dyDescent="0.2">
      <c r="A147" s="4" t="s">
        <v>136</v>
      </c>
      <c r="B147" s="17"/>
      <c r="C147" s="17"/>
      <c r="D147" s="18"/>
      <c r="E147" s="17">
        <v>92</v>
      </c>
      <c r="F147" s="17"/>
      <c r="G147" s="18">
        <f t="shared" si="59"/>
        <v>92</v>
      </c>
      <c r="H147" s="5">
        <v>58</v>
      </c>
      <c r="I147" s="5"/>
      <c r="J147" s="38">
        <f t="shared" si="54"/>
        <v>150</v>
      </c>
      <c r="K147" s="15">
        <f t="shared" si="54"/>
        <v>0</v>
      </c>
      <c r="L147" s="5">
        <f t="shared" si="55"/>
        <v>150</v>
      </c>
      <c r="M147" s="5">
        <v>118</v>
      </c>
      <c r="N147" s="5">
        <v>32</v>
      </c>
      <c r="O147" s="47">
        <f t="shared" si="37"/>
        <v>150</v>
      </c>
      <c r="P147" s="58">
        <f t="shared" si="72"/>
        <v>0</v>
      </c>
      <c r="Q147" s="59"/>
      <c r="R147" s="50" t="s">
        <v>183</v>
      </c>
      <c r="S147" s="50"/>
      <c r="T147" s="50"/>
      <c r="U147" s="50"/>
      <c r="V147" s="50"/>
      <c r="W147" s="50"/>
      <c r="X147" s="50"/>
      <c r="Y147" s="50"/>
      <c r="Z147" s="50"/>
    </row>
    <row r="148" spans="1:26" x14ac:dyDescent="0.2">
      <c r="A148" s="4" t="s">
        <v>167</v>
      </c>
      <c r="B148" s="17"/>
      <c r="C148" s="17"/>
      <c r="D148" s="18"/>
      <c r="E148" s="17"/>
      <c r="F148" s="17"/>
      <c r="G148" s="18"/>
      <c r="H148" s="5">
        <v>21</v>
      </c>
      <c r="I148" s="5"/>
      <c r="J148" s="38">
        <f t="shared" ref="J148" si="73">SUM(E148,H148)</f>
        <v>21</v>
      </c>
      <c r="K148" s="15">
        <f t="shared" ref="K148" si="74">SUM(F148,I148)</f>
        <v>0</v>
      </c>
      <c r="L148" s="5">
        <f t="shared" ref="L148" si="75">SUM(J148:K148)</f>
        <v>21</v>
      </c>
      <c r="M148" s="5">
        <v>17</v>
      </c>
      <c r="N148" s="5">
        <v>4</v>
      </c>
      <c r="O148" s="47">
        <f t="shared" si="37"/>
        <v>21</v>
      </c>
      <c r="P148" s="58">
        <f t="shared" si="72"/>
        <v>0</v>
      </c>
      <c r="Q148" s="59"/>
      <c r="R148" s="50" t="s">
        <v>183</v>
      </c>
      <c r="S148" s="50"/>
      <c r="T148" s="50"/>
      <c r="U148" s="50"/>
      <c r="V148" s="50"/>
      <c r="W148" s="50"/>
      <c r="X148" s="50"/>
      <c r="Y148" s="50"/>
      <c r="Z148" s="50"/>
    </row>
    <row r="149" spans="1:26" x14ac:dyDescent="0.2">
      <c r="A149" s="5"/>
      <c r="B149" s="17"/>
      <c r="C149" s="17"/>
      <c r="D149" s="18"/>
      <c r="E149" s="17"/>
      <c r="F149" s="17"/>
      <c r="G149" s="18"/>
      <c r="H149" s="5"/>
      <c r="I149" s="5"/>
      <c r="J149" s="38"/>
      <c r="K149" s="15"/>
      <c r="L149" s="5"/>
      <c r="M149" s="5"/>
      <c r="N149" s="5"/>
      <c r="O149" s="47"/>
      <c r="P149" s="5"/>
      <c r="R149" s="50"/>
      <c r="S149" s="50"/>
      <c r="T149" s="50"/>
      <c r="U149" s="50"/>
      <c r="V149" s="50"/>
      <c r="W149" s="50"/>
      <c r="X149" s="50"/>
      <c r="Y149" s="50"/>
      <c r="Z149" s="50"/>
    </row>
    <row r="150" spans="1:26" x14ac:dyDescent="0.2">
      <c r="A150" s="8" t="s">
        <v>10</v>
      </c>
      <c r="B150" s="36">
        <f>SUM(B152,B155:B159)</f>
        <v>13000</v>
      </c>
      <c r="C150" s="36">
        <f>SUM(C152,C155:C159)</f>
        <v>0</v>
      </c>
      <c r="D150" s="36">
        <f>SUM(D152,D155:D159)</f>
        <v>13000</v>
      </c>
      <c r="E150" s="36">
        <f t="shared" ref="E150:L150" si="76">SUM(E152,E155:E159)</f>
        <v>13000</v>
      </c>
      <c r="F150" s="36">
        <f t="shared" si="76"/>
        <v>0</v>
      </c>
      <c r="G150" s="36">
        <f t="shared" si="76"/>
        <v>13000</v>
      </c>
      <c r="H150" s="36">
        <f t="shared" si="76"/>
        <v>0</v>
      </c>
      <c r="I150" s="36">
        <f t="shared" si="76"/>
        <v>0</v>
      </c>
      <c r="J150" s="36">
        <f t="shared" si="76"/>
        <v>13000</v>
      </c>
      <c r="K150" s="36">
        <f t="shared" si="76"/>
        <v>0</v>
      </c>
      <c r="L150" s="36">
        <f t="shared" si="76"/>
        <v>13000</v>
      </c>
      <c r="M150" s="36">
        <f>SUM(M153:M159)</f>
        <v>2577</v>
      </c>
      <c r="N150" s="36">
        <f t="shared" ref="N150:O150" si="77">SUM(N153:N159)</f>
        <v>696</v>
      </c>
      <c r="O150" s="36">
        <f t="shared" si="77"/>
        <v>3273</v>
      </c>
      <c r="P150" s="36">
        <f t="shared" si="72"/>
        <v>-9727</v>
      </c>
      <c r="Q150" s="31">
        <f>SUM(P153:P159)</f>
        <v>-9727</v>
      </c>
      <c r="R150" s="50"/>
      <c r="S150" s="50"/>
      <c r="T150" s="50"/>
      <c r="U150" s="50"/>
      <c r="V150" s="50"/>
      <c r="W150" s="50"/>
      <c r="X150" s="50"/>
      <c r="Y150" s="50"/>
      <c r="Z150" s="50"/>
    </row>
    <row r="151" spans="1:26" x14ac:dyDescent="0.2">
      <c r="A151" s="2" t="s">
        <v>21</v>
      </c>
      <c r="B151" s="17"/>
      <c r="C151" s="17"/>
      <c r="D151" s="18"/>
      <c r="E151" s="17"/>
      <c r="F151" s="17"/>
      <c r="G151" s="18"/>
      <c r="H151" s="5"/>
      <c r="I151" s="18"/>
      <c r="J151" s="38"/>
      <c r="K151" s="15"/>
      <c r="L151" s="5"/>
      <c r="M151" s="5"/>
      <c r="N151" s="5"/>
      <c r="O151" s="46">
        <f t="shared" si="37"/>
        <v>0</v>
      </c>
      <c r="P151" s="42">
        <f t="shared" si="72"/>
        <v>0</v>
      </c>
      <c r="R151" s="50"/>
      <c r="S151" s="50"/>
      <c r="T151" s="50"/>
      <c r="U151" s="50"/>
      <c r="V151" s="50"/>
      <c r="W151" s="50"/>
      <c r="X151" s="50"/>
      <c r="Y151" s="50"/>
      <c r="Z151" s="50"/>
    </row>
    <row r="152" spans="1:26" x14ac:dyDescent="0.2">
      <c r="A152" s="14" t="s">
        <v>29</v>
      </c>
      <c r="B152" s="26">
        <f>SUM(B153:B153)</f>
        <v>2500</v>
      </c>
      <c r="C152" s="26">
        <f t="shared" ref="C152:P152" si="78">SUM(C153:C153)</f>
        <v>0</v>
      </c>
      <c r="D152" s="26">
        <f t="shared" si="78"/>
        <v>2500</v>
      </c>
      <c r="E152" s="26">
        <f t="shared" si="78"/>
        <v>2500</v>
      </c>
      <c r="F152" s="26">
        <f t="shared" si="78"/>
        <v>0</v>
      </c>
      <c r="G152" s="26">
        <f t="shared" si="78"/>
        <v>2500</v>
      </c>
      <c r="H152" s="26">
        <f t="shared" si="78"/>
        <v>0</v>
      </c>
      <c r="I152" s="26">
        <f t="shared" si="78"/>
        <v>0</v>
      </c>
      <c r="J152" s="26">
        <f t="shared" si="78"/>
        <v>2500</v>
      </c>
      <c r="K152" s="26">
        <f t="shared" si="78"/>
        <v>0</v>
      </c>
      <c r="L152" s="26">
        <f t="shared" si="78"/>
        <v>2500</v>
      </c>
      <c r="M152" s="26">
        <f t="shared" si="78"/>
        <v>899</v>
      </c>
      <c r="N152" s="26">
        <f t="shared" si="78"/>
        <v>243</v>
      </c>
      <c r="O152" s="26">
        <f t="shared" si="78"/>
        <v>1142</v>
      </c>
      <c r="P152" s="26">
        <f t="shared" si="78"/>
        <v>-1358</v>
      </c>
      <c r="R152" s="50"/>
      <c r="S152" s="50"/>
      <c r="T152" s="50"/>
      <c r="U152" s="50"/>
      <c r="V152" s="50"/>
      <c r="W152" s="50"/>
      <c r="X152" s="50"/>
      <c r="Y152" s="50"/>
      <c r="Z152" s="50"/>
    </row>
    <row r="153" spans="1:26" x14ac:dyDescent="0.2">
      <c r="A153" s="19" t="s">
        <v>25</v>
      </c>
      <c r="B153" s="17">
        <v>2500</v>
      </c>
      <c r="C153" s="17"/>
      <c r="D153" s="18">
        <f t="shared" ref="D153:D159" si="79">SUM(B153:C153)</f>
        <v>2500</v>
      </c>
      <c r="E153" s="17">
        <v>2500</v>
      </c>
      <c r="F153" s="17"/>
      <c r="G153" s="18">
        <f>SUM(E153:F153)</f>
        <v>2500</v>
      </c>
      <c r="H153" s="5"/>
      <c r="I153" s="18"/>
      <c r="J153" s="38">
        <f t="shared" ref="J153:K154" si="80">SUM(E153,H153)</f>
        <v>2500</v>
      </c>
      <c r="K153" s="38">
        <f t="shared" si="80"/>
        <v>0</v>
      </c>
      <c r="L153" s="5">
        <f t="shared" ref="L153:L154" si="81">SUM(J153:K153)</f>
        <v>2500</v>
      </c>
      <c r="M153" s="5">
        <v>899</v>
      </c>
      <c r="N153" s="5">
        <v>243</v>
      </c>
      <c r="O153" s="46">
        <f t="shared" si="37"/>
        <v>1142</v>
      </c>
      <c r="P153" s="42">
        <f t="shared" ref="P153:P159" si="82">SUM(O153-L153)</f>
        <v>-1358</v>
      </c>
      <c r="R153" s="50"/>
      <c r="S153" s="50"/>
      <c r="T153" s="50"/>
      <c r="U153" s="50"/>
      <c r="V153" s="50"/>
      <c r="W153" s="50"/>
      <c r="X153" s="50"/>
      <c r="Y153" s="50"/>
      <c r="Z153" s="50"/>
    </row>
    <row r="154" spans="1:26" x14ac:dyDescent="0.2">
      <c r="A154" s="19"/>
      <c r="B154" s="17"/>
      <c r="C154" s="17"/>
      <c r="D154" s="18"/>
      <c r="E154" s="17"/>
      <c r="F154" s="17"/>
      <c r="G154" s="18"/>
      <c r="H154" s="17"/>
      <c r="I154" s="17"/>
      <c r="J154" s="38">
        <f t="shared" si="80"/>
        <v>0</v>
      </c>
      <c r="K154" s="38">
        <f t="shared" si="80"/>
        <v>0</v>
      </c>
      <c r="L154" s="5">
        <f t="shared" si="81"/>
        <v>0</v>
      </c>
      <c r="M154" s="5"/>
      <c r="N154" s="5"/>
      <c r="O154" s="46">
        <f t="shared" si="37"/>
        <v>0</v>
      </c>
      <c r="P154" s="42">
        <f t="shared" si="82"/>
        <v>0</v>
      </c>
      <c r="R154" s="50"/>
      <c r="S154" s="50"/>
      <c r="T154" s="50"/>
      <c r="U154" s="50"/>
      <c r="V154" s="50"/>
      <c r="W154" s="50"/>
      <c r="X154" s="50"/>
      <c r="Y154" s="50"/>
      <c r="Z154" s="50"/>
    </row>
    <row r="155" spans="1:26" x14ac:dyDescent="0.2">
      <c r="A155" s="19" t="s">
        <v>95</v>
      </c>
      <c r="B155" s="17">
        <v>2500</v>
      </c>
      <c r="C155" s="17"/>
      <c r="D155" s="18">
        <f t="shared" si="79"/>
        <v>2500</v>
      </c>
      <c r="E155" s="17">
        <v>2500</v>
      </c>
      <c r="F155" s="17"/>
      <c r="G155" s="18">
        <f t="shared" ref="G155:G159" si="83">SUM(E155:F155)</f>
        <v>2500</v>
      </c>
      <c r="H155" s="5"/>
      <c r="I155" s="18"/>
      <c r="J155" s="38">
        <f>SUM(E155,H155)</f>
        <v>2500</v>
      </c>
      <c r="K155" s="38">
        <f>SUM(F155,I155)</f>
        <v>0</v>
      </c>
      <c r="L155" s="5">
        <f>SUM(J155:K155)</f>
        <v>2500</v>
      </c>
      <c r="M155" s="5"/>
      <c r="N155" s="5"/>
      <c r="O155" s="46">
        <f t="shared" si="37"/>
        <v>0</v>
      </c>
      <c r="P155" s="42">
        <f t="shared" si="82"/>
        <v>-2500</v>
      </c>
      <c r="R155" s="50"/>
      <c r="S155" s="50"/>
      <c r="T155" s="50"/>
      <c r="U155" s="50"/>
      <c r="V155" s="50"/>
      <c r="W155" s="50"/>
      <c r="X155" s="50"/>
      <c r="Y155" s="50"/>
      <c r="Z155" s="50"/>
    </row>
    <row r="156" spans="1:26" x14ac:dyDescent="0.2">
      <c r="A156" s="19" t="s">
        <v>96</v>
      </c>
      <c r="B156" s="17">
        <v>2500</v>
      </c>
      <c r="C156" s="17"/>
      <c r="D156" s="18">
        <f t="shared" si="79"/>
        <v>2500</v>
      </c>
      <c r="E156" s="17">
        <v>2500</v>
      </c>
      <c r="F156" s="17"/>
      <c r="G156" s="18">
        <f t="shared" si="83"/>
        <v>2500</v>
      </c>
      <c r="H156" s="5"/>
      <c r="I156" s="5"/>
      <c r="J156" s="38">
        <f t="shared" ref="J156:K159" si="84">SUM(E156,H156)</f>
        <v>2500</v>
      </c>
      <c r="K156" s="38">
        <f t="shared" si="84"/>
        <v>0</v>
      </c>
      <c r="L156" s="5">
        <f t="shared" ref="L156:L159" si="85">SUM(J156:K156)</f>
        <v>2500</v>
      </c>
      <c r="M156" s="5"/>
      <c r="N156" s="5"/>
      <c r="O156" s="46">
        <f t="shared" si="37"/>
        <v>0</v>
      </c>
      <c r="P156" s="42">
        <f t="shared" si="82"/>
        <v>-2500</v>
      </c>
      <c r="R156" s="50"/>
      <c r="S156" s="50"/>
      <c r="T156" s="50"/>
      <c r="U156" s="50"/>
      <c r="V156" s="50"/>
      <c r="W156" s="50"/>
      <c r="X156" s="50"/>
      <c r="Y156" s="50"/>
      <c r="Z156" s="50"/>
    </row>
    <row r="157" spans="1:26" x14ac:dyDescent="0.2">
      <c r="A157" s="19" t="s">
        <v>146</v>
      </c>
      <c r="B157" s="17"/>
      <c r="C157" s="17"/>
      <c r="D157" s="18"/>
      <c r="E157" s="17"/>
      <c r="F157" s="17"/>
      <c r="G157" s="18"/>
      <c r="H157" s="5"/>
      <c r="I157" s="5"/>
      <c r="J157" s="38"/>
      <c r="K157" s="38"/>
      <c r="L157" s="5"/>
      <c r="M157" s="5">
        <v>786</v>
      </c>
      <c r="N157" s="5">
        <v>212</v>
      </c>
      <c r="O157" s="46">
        <f t="shared" si="37"/>
        <v>998</v>
      </c>
      <c r="P157" s="42">
        <f t="shared" si="82"/>
        <v>998</v>
      </c>
      <c r="R157" s="50"/>
      <c r="S157" s="50"/>
      <c r="T157" s="50"/>
      <c r="U157" s="50"/>
      <c r="V157" s="50"/>
      <c r="W157" s="50"/>
      <c r="X157" s="50"/>
      <c r="Y157" s="50"/>
      <c r="Z157" s="50"/>
    </row>
    <row r="158" spans="1:26" x14ac:dyDescent="0.2">
      <c r="A158" s="4" t="s">
        <v>24</v>
      </c>
      <c r="B158" s="17">
        <v>4500</v>
      </c>
      <c r="C158" s="17"/>
      <c r="D158" s="18">
        <f t="shared" si="79"/>
        <v>4500</v>
      </c>
      <c r="E158" s="18">
        <v>4500</v>
      </c>
      <c r="F158" s="18"/>
      <c r="G158" s="18">
        <f t="shared" si="83"/>
        <v>4500</v>
      </c>
      <c r="H158" s="26"/>
      <c r="I158" s="26">
        <f t="shared" ref="I158" si="86">SUM(I159:I168)</f>
        <v>0</v>
      </c>
      <c r="J158" s="38">
        <f t="shared" si="84"/>
        <v>4500</v>
      </c>
      <c r="K158" s="38">
        <f t="shared" si="84"/>
        <v>0</v>
      </c>
      <c r="L158" s="5">
        <f t="shared" si="85"/>
        <v>4500</v>
      </c>
      <c r="M158" s="5">
        <v>892</v>
      </c>
      <c r="N158" s="5">
        <v>241</v>
      </c>
      <c r="O158" s="46">
        <f t="shared" si="37"/>
        <v>1133</v>
      </c>
      <c r="P158" s="42">
        <f t="shared" si="82"/>
        <v>-3367</v>
      </c>
      <c r="R158" s="50"/>
      <c r="S158" s="50"/>
      <c r="T158" s="50"/>
      <c r="U158" s="50"/>
      <c r="V158" s="50"/>
      <c r="W158" s="50"/>
      <c r="X158" s="50"/>
      <c r="Y158" s="50"/>
      <c r="Z158" s="50"/>
    </row>
    <row r="159" spans="1:26" x14ac:dyDescent="0.2">
      <c r="A159" s="4" t="s">
        <v>28</v>
      </c>
      <c r="B159" s="17">
        <v>1000</v>
      </c>
      <c r="C159" s="17"/>
      <c r="D159" s="18">
        <f t="shared" si="79"/>
        <v>1000</v>
      </c>
      <c r="E159" s="17">
        <v>1000</v>
      </c>
      <c r="F159" s="17"/>
      <c r="G159" s="18">
        <f t="shared" si="83"/>
        <v>1000</v>
      </c>
      <c r="H159" s="5"/>
      <c r="I159" s="5"/>
      <c r="J159" s="38">
        <f t="shared" si="84"/>
        <v>1000</v>
      </c>
      <c r="K159" s="15">
        <f t="shared" si="54"/>
        <v>0</v>
      </c>
      <c r="L159" s="5">
        <f t="shared" si="85"/>
        <v>1000</v>
      </c>
      <c r="M159" s="5">
        <v>0</v>
      </c>
      <c r="N159" s="5">
        <v>0</v>
      </c>
      <c r="O159" s="46">
        <f t="shared" ref="O159:O206" si="87">SUM(M159:N159)</f>
        <v>0</v>
      </c>
      <c r="P159" s="42">
        <f t="shared" si="82"/>
        <v>-1000</v>
      </c>
      <c r="R159" s="50"/>
      <c r="S159" s="50"/>
      <c r="T159" s="50"/>
      <c r="U159" s="50"/>
      <c r="V159" s="50"/>
      <c r="W159" s="50"/>
      <c r="X159" s="50"/>
      <c r="Y159" s="50"/>
      <c r="Z159" s="50"/>
    </row>
    <row r="160" spans="1:26" x14ac:dyDescent="0.2">
      <c r="A160" s="4"/>
      <c r="B160" s="17"/>
      <c r="C160" s="17"/>
      <c r="D160" s="18"/>
      <c r="E160" s="18"/>
      <c r="F160" s="17"/>
      <c r="G160" s="18"/>
      <c r="H160" s="5"/>
      <c r="I160" s="5"/>
      <c r="J160" s="38"/>
      <c r="K160" s="15"/>
      <c r="L160" s="5"/>
      <c r="M160" s="5"/>
      <c r="N160" s="5"/>
      <c r="O160" s="46">
        <f t="shared" si="87"/>
        <v>0</v>
      </c>
      <c r="P160" s="42">
        <f t="shared" si="72"/>
        <v>0</v>
      </c>
      <c r="R160" s="50"/>
      <c r="S160" s="50"/>
      <c r="T160" s="50"/>
      <c r="U160" s="50"/>
      <c r="V160" s="50"/>
      <c r="W160" s="50"/>
      <c r="X160" s="50"/>
      <c r="Y160" s="50"/>
      <c r="Z160" s="50"/>
    </row>
    <row r="161" spans="1:26" x14ac:dyDescent="0.2">
      <c r="A161" s="8" t="s">
        <v>11</v>
      </c>
      <c r="B161" s="36">
        <f>SUM(B162:B204)</f>
        <v>49896</v>
      </c>
      <c r="C161" s="36">
        <f>SUM(C162:C204)</f>
        <v>0</v>
      </c>
      <c r="D161" s="36">
        <f>SUM(D162:D204)</f>
        <v>49896</v>
      </c>
      <c r="E161" s="36">
        <f t="shared" ref="E161:L161" si="88">SUM(E162:E204)</f>
        <v>58367</v>
      </c>
      <c r="F161" s="36">
        <f t="shared" si="88"/>
        <v>0</v>
      </c>
      <c r="G161" s="36">
        <f t="shared" si="88"/>
        <v>58367</v>
      </c>
      <c r="H161" s="36">
        <f>SUM(H162:H204)</f>
        <v>-13454</v>
      </c>
      <c r="I161" s="36">
        <f t="shared" si="88"/>
        <v>0</v>
      </c>
      <c r="J161" s="36">
        <f t="shared" si="88"/>
        <v>44913</v>
      </c>
      <c r="K161" s="36">
        <f t="shared" si="88"/>
        <v>0</v>
      </c>
      <c r="L161" s="36">
        <f t="shared" si="88"/>
        <v>44913</v>
      </c>
      <c r="M161" s="5"/>
      <c r="N161" s="5"/>
      <c r="O161" s="5">
        <f t="shared" si="87"/>
        <v>0</v>
      </c>
      <c r="R161" s="50"/>
      <c r="S161" s="50"/>
      <c r="T161" s="50"/>
      <c r="U161" s="50"/>
      <c r="V161" s="50"/>
      <c r="W161" s="50"/>
      <c r="X161" s="50"/>
      <c r="Y161" s="50"/>
      <c r="Z161" s="50"/>
    </row>
    <row r="162" spans="1:26" x14ac:dyDescent="0.2">
      <c r="A162" s="4" t="s">
        <v>97</v>
      </c>
      <c r="B162" s="17">
        <v>1905</v>
      </c>
      <c r="C162" s="17"/>
      <c r="D162" s="18">
        <f t="shared" ref="D162:D204" si="89">SUM(B162:C162)</f>
        <v>1905</v>
      </c>
      <c r="E162" s="17">
        <v>1905</v>
      </c>
      <c r="F162" s="17"/>
      <c r="G162" s="18">
        <f t="shared" ref="G162:G204" si="90">SUM(E162:F162)</f>
        <v>1905</v>
      </c>
      <c r="H162" s="5"/>
      <c r="I162" s="5"/>
      <c r="J162" s="38">
        <f t="shared" ref="J162:K204" si="91">SUM(E162,H162)</f>
        <v>1905</v>
      </c>
      <c r="K162" s="15">
        <f t="shared" si="91"/>
        <v>0</v>
      </c>
      <c r="L162" s="5">
        <f t="shared" ref="L162:L204" si="92">SUM(J162:K162)</f>
        <v>1905</v>
      </c>
      <c r="M162" s="5"/>
      <c r="N162" s="5"/>
      <c r="O162" s="5">
        <f t="shared" si="87"/>
        <v>0</v>
      </c>
      <c r="R162" s="50"/>
      <c r="S162" s="50"/>
      <c r="T162" s="50"/>
      <c r="U162" s="50"/>
      <c r="V162" s="50"/>
      <c r="W162" s="50"/>
      <c r="X162" s="50"/>
      <c r="Y162" s="50"/>
      <c r="Z162" s="50"/>
    </row>
    <row r="163" spans="1:26" x14ac:dyDescent="0.2">
      <c r="A163" s="4" t="s">
        <v>41</v>
      </c>
      <c r="B163" s="17">
        <v>1518</v>
      </c>
      <c r="C163" s="17"/>
      <c r="D163" s="18">
        <f t="shared" si="89"/>
        <v>1518</v>
      </c>
      <c r="E163" s="17">
        <v>1518</v>
      </c>
      <c r="F163" s="17"/>
      <c r="G163" s="18">
        <f t="shared" si="90"/>
        <v>1518</v>
      </c>
      <c r="H163" s="5">
        <v>-900</v>
      </c>
      <c r="I163" s="5"/>
      <c r="J163" s="38">
        <f t="shared" si="91"/>
        <v>618</v>
      </c>
      <c r="K163" s="15">
        <f t="shared" si="91"/>
        <v>0</v>
      </c>
      <c r="L163" s="5">
        <f t="shared" si="92"/>
        <v>618</v>
      </c>
      <c r="M163" s="5"/>
      <c r="N163" s="5"/>
      <c r="O163" s="5">
        <f t="shared" si="87"/>
        <v>0</v>
      </c>
      <c r="R163" s="50"/>
      <c r="S163" s="50"/>
      <c r="T163" s="50"/>
      <c r="U163" s="50"/>
      <c r="V163" s="50"/>
      <c r="W163" s="50"/>
      <c r="X163" s="50"/>
      <c r="Y163" s="50"/>
      <c r="Z163" s="50"/>
    </row>
    <row r="164" spans="1:26" x14ac:dyDescent="0.2">
      <c r="A164" s="4" t="s">
        <v>14</v>
      </c>
      <c r="B164" s="17">
        <v>1219</v>
      </c>
      <c r="C164" s="17"/>
      <c r="D164" s="18">
        <f t="shared" si="89"/>
        <v>1219</v>
      </c>
      <c r="E164" s="17">
        <v>1219</v>
      </c>
      <c r="F164" s="17"/>
      <c r="G164" s="18">
        <f t="shared" si="90"/>
        <v>1219</v>
      </c>
      <c r="H164" s="5">
        <v>-1050</v>
      </c>
      <c r="I164" s="30"/>
      <c r="J164" s="38">
        <f t="shared" si="91"/>
        <v>169</v>
      </c>
      <c r="K164" s="15">
        <f t="shared" si="91"/>
        <v>0</v>
      </c>
      <c r="L164" s="5">
        <f t="shared" si="92"/>
        <v>169</v>
      </c>
      <c r="M164" s="5"/>
      <c r="N164" s="5"/>
      <c r="O164" s="5">
        <f t="shared" si="87"/>
        <v>0</v>
      </c>
      <c r="R164" s="50"/>
      <c r="S164" s="50"/>
      <c r="T164" s="50"/>
      <c r="U164" s="50"/>
      <c r="V164" s="50"/>
      <c r="W164" s="50"/>
      <c r="X164" s="50"/>
      <c r="Y164" s="50"/>
      <c r="Z164" s="50"/>
    </row>
    <row r="165" spans="1:26" x14ac:dyDescent="0.2">
      <c r="A165" s="4" t="s">
        <v>64</v>
      </c>
      <c r="B165" s="17">
        <v>254</v>
      </c>
      <c r="C165" s="17"/>
      <c r="D165" s="18">
        <f t="shared" si="89"/>
        <v>254</v>
      </c>
      <c r="E165" s="17">
        <v>254</v>
      </c>
      <c r="F165" s="17"/>
      <c r="G165" s="18">
        <f t="shared" si="90"/>
        <v>254</v>
      </c>
      <c r="H165" s="5"/>
      <c r="I165" s="21"/>
      <c r="J165" s="38">
        <f t="shared" si="91"/>
        <v>254</v>
      </c>
      <c r="K165" s="15">
        <f t="shared" si="91"/>
        <v>0</v>
      </c>
      <c r="L165" s="5">
        <f t="shared" si="92"/>
        <v>254</v>
      </c>
      <c r="M165" s="5"/>
      <c r="N165" s="5"/>
      <c r="O165" s="5">
        <f t="shared" si="87"/>
        <v>0</v>
      </c>
      <c r="R165" s="50"/>
      <c r="S165" s="50"/>
      <c r="T165" s="50"/>
      <c r="U165" s="50"/>
      <c r="V165" s="50"/>
      <c r="W165" s="50"/>
      <c r="X165" s="50"/>
      <c r="Y165" s="50"/>
      <c r="Z165" s="50"/>
    </row>
    <row r="166" spans="1:26" x14ac:dyDescent="0.2">
      <c r="A166" s="4" t="s">
        <v>98</v>
      </c>
      <c r="B166" s="17">
        <v>508</v>
      </c>
      <c r="C166" s="17"/>
      <c r="D166" s="18">
        <f t="shared" si="89"/>
        <v>508</v>
      </c>
      <c r="E166" s="17">
        <v>508</v>
      </c>
      <c r="F166" s="17"/>
      <c r="G166" s="18">
        <f t="shared" si="90"/>
        <v>508</v>
      </c>
      <c r="H166" s="5"/>
      <c r="I166" s="21"/>
      <c r="J166" s="38">
        <f t="shared" si="91"/>
        <v>508</v>
      </c>
      <c r="K166" s="15">
        <f t="shared" si="91"/>
        <v>0</v>
      </c>
      <c r="L166" s="5">
        <f t="shared" si="92"/>
        <v>508</v>
      </c>
      <c r="M166" s="5"/>
      <c r="N166" s="5"/>
      <c r="O166" s="5">
        <f t="shared" si="87"/>
        <v>0</v>
      </c>
      <c r="R166" s="50"/>
      <c r="S166" s="50"/>
      <c r="T166" s="50"/>
      <c r="U166" s="50"/>
      <c r="V166" s="50"/>
      <c r="W166" s="50"/>
      <c r="X166" s="50"/>
      <c r="Y166" s="50"/>
      <c r="Z166" s="50"/>
    </row>
    <row r="167" spans="1:26" x14ac:dyDescent="0.2">
      <c r="A167" s="4" t="s">
        <v>99</v>
      </c>
      <c r="B167" s="17">
        <v>1270</v>
      </c>
      <c r="C167" s="17"/>
      <c r="D167" s="18">
        <f t="shared" si="89"/>
        <v>1270</v>
      </c>
      <c r="E167" s="17">
        <v>1270</v>
      </c>
      <c r="F167" s="17"/>
      <c r="G167" s="18">
        <f t="shared" si="90"/>
        <v>1270</v>
      </c>
      <c r="H167" s="5"/>
      <c r="I167" s="5"/>
      <c r="J167" s="38">
        <f t="shared" si="91"/>
        <v>1270</v>
      </c>
      <c r="K167" s="15">
        <f t="shared" si="91"/>
        <v>0</v>
      </c>
      <c r="L167" s="5">
        <f t="shared" si="92"/>
        <v>1270</v>
      </c>
      <c r="M167" s="5"/>
      <c r="N167" s="5"/>
      <c r="O167" s="5">
        <f t="shared" si="87"/>
        <v>0</v>
      </c>
      <c r="R167" s="50"/>
      <c r="S167" s="50"/>
      <c r="T167" s="50"/>
      <c r="U167" s="50"/>
      <c r="V167" s="50"/>
      <c r="W167" s="50"/>
      <c r="X167" s="50"/>
      <c r="Y167" s="50"/>
      <c r="Z167" s="50"/>
    </row>
    <row r="168" spans="1:26" x14ac:dyDescent="0.2">
      <c r="A168" s="4" t="s">
        <v>65</v>
      </c>
      <c r="B168" s="17">
        <v>3048</v>
      </c>
      <c r="C168" s="17"/>
      <c r="D168" s="18">
        <f t="shared" si="89"/>
        <v>3048</v>
      </c>
      <c r="E168" s="17">
        <v>3048</v>
      </c>
      <c r="F168" s="17"/>
      <c r="G168" s="18">
        <f t="shared" si="90"/>
        <v>3048</v>
      </c>
      <c r="H168" s="5">
        <v>-3048</v>
      </c>
      <c r="I168" s="5"/>
      <c r="J168" s="38">
        <f t="shared" si="91"/>
        <v>0</v>
      </c>
      <c r="K168" s="15">
        <f t="shared" si="91"/>
        <v>0</v>
      </c>
      <c r="L168" s="5">
        <f t="shared" si="92"/>
        <v>0</v>
      </c>
      <c r="M168" s="5"/>
      <c r="N168" s="5"/>
      <c r="O168" s="5">
        <f t="shared" si="87"/>
        <v>0</v>
      </c>
      <c r="R168" s="50"/>
      <c r="S168" s="50"/>
      <c r="T168" s="50"/>
      <c r="U168" s="50"/>
      <c r="V168" s="50"/>
      <c r="W168" s="50"/>
      <c r="X168" s="50"/>
      <c r="Y168" s="50"/>
      <c r="Z168" s="50"/>
    </row>
    <row r="169" spans="1:26" x14ac:dyDescent="0.2">
      <c r="A169" s="4" t="s">
        <v>100</v>
      </c>
      <c r="B169" s="17">
        <v>5080</v>
      </c>
      <c r="C169" s="17"/>
      <c r="D169" s="18">
        <f t="shared" si="89"/>
        <v>5080</v>
      </c>
      <c r="E169" s="17">
        <v>5080</v>
      </c>
      <c r="F169" s="17"/>
      <c r="G169" s="18">
        <f t="shared" si="90"/>
        <v>5080</v>
      </c>
      <c r="H169" s="5">
        <v>-5080</v>
      </c>
      <c r="I169" s="5"/>
      <c r="J169" s="38">
        <f t="shared" si="91"/>
        <v>0</v>
      </c>
      <c r="K169" s="15"/>
      <c r="L169" s="5">
        <f t="shared" si="92"/>
        <v>0</v>
      </c>
      <c r="M169" s="5"/>
      <c r="N169" s="5"/>
      <c r="O169" s="5">
        <f t="shared" si="87"/>
        <v>0</v>
      </c>
      <c r="R169" s="50"/>
      <c r="S169" s="50"/>
      <c r="T169" s="50"/>
      <c r="U169" s="50"/>
      <c r="V169" s="50"/>
      <c r="W169" s="50"/>
      <c r="X169" s="50"/>
      <c r="Y169" s="50"/>
      <c r="Z169" s="50"/>
    </row>
    <row r="170" spans="1:26" x14ac:dyDescent="0.2">
      <c r="A170" s="4" t="s">
        <v>66</v>
      </c>
      <c r="B170" s="17">
        <v>381</v>
      </c>
      <c r="C170" s="17"/>
      <c r="D170" s="18">
        <f t="shared" si="89"/>
        <v>381</v>
      </c>
      <c r="E170" s="17">
        <v>381</v>
      </c>
      <c r="F170" s="17"/>
      <c r="G170" s="18">
        <f t="shared" si="90"/>
        <v>381</v>
      </c>
      <c r="H170" s="5"/>
      <c r="I170" s="5"/>
      <c r="J170" s="38">
        <f t="shared" si="91"/>
        <v>381</v>
      </c>
      <c r="K170" s="15">
        <f t="shared" ref="K170" si="93">SUM(K172,K174:K175)</f>
        <v>0</v>
      </c>
      <c r="L170" s="5">
        <f t="shared" si="92"/>
        <v>381</v>
      </c>
      <c r="M170" s="5"/>
      <c r="N170" s="5"/>
      <c r="O170" s="5">
        <f t="shared" si="87"/>
        <v>0</v>
      </c>
      <c r="R170" s="50"/>
      <c r="S170" s="50"/>
      <c r="T170" s="50"/>
      <c r="U170" s="50"/>
      <c r="V170" s="50"/>
      <c r="W170" s="50"/>
      <c r="X170" s="50"/>
      <c r="Y170" s="50"/>
      <c r="Z170" s="50"/>
    </row>
    <row r="171" spans="1:26" x14ac:dyDescent="0.2">
      <c r="A171" s="4" t="s">
        <v>67</v>
      </c>
      <c r="B171" s="17">
        <v>508</v>
      </c>
      <c r="C171" s="17"/>
      <c r="D171" s="18">
        <f t="shared" si="89"/>
        <v>508</v>
      </c>
      <c r="E171" s="17">
        <v>508</v>
      </c>
      <c r="F171" s="17"/>
      <c r="G171" s="18">
        <f t="shared" si="90"/>
        <v>508</v>
      </c>
      <c r="H171" s="5">
        <v>-508</v>
      </c>
      <c r="I171" s="5"/>
      <c r="J171" s="38">
        <f t="shared" si="91"/>
        <v>0</v>
      </c>
      <c r="K171" s="15"/>
      <c r="L171" s="5">
        <f t="shared" si="92"/>
        <v>0</v>
      </c>
      <c r="M171" s="5"/>
      <c r="N171" s="5"/>
      <c r="O171" s="5">
        <f t="shared" si="87"/>
        <v>0</v>
      </c>
      <c r="P171" s="31"/>
      <c r="R171" s="50"/>
      <c r="S171" s="50"/>
      <c r="T171" s="50"/>
      <c r="U171" s="50"/>
      <c r="V171" s="50"/>
      <c r="W171" s="50"/>
      <c r="X171" s="50"/>
      <c r="Y171" s="50"/>
      <c r="Z171" s="50"/>
    </row>
    <row r="172" spans="1:26" x14ac:dyDescent="0.2">
      <c r="A172" s="4" t="s">
        <v>42</v>
      </c>
      <c r="B172" s="17">
        <v>432</v>
      </c>
      <c r="C172" s="17"/>
      <c r="D172" s="18">
        <f t="shared" si="89"/>
        <v>432</v>
      </c>
      <c r="E172" s="17">
        <v>432</v>
      </c>
      <c r="F172" s="17"/>
      <c r="G172" s="18">
        <f t="shared" si="90"/>
        <v>432</v>
      </c>
      <c r="H172" s="5">
        <v>-264</v>
      </c>
      <c r="I172" s="5"/>
      <c r="J172" s="38">
        <f t="shared" si="91"/>
        <v>168</v>
      </c>
      <c r="K172" s="15">
        <f t="shared" ref="K172" si="94">SUM(K173:K173)</f>
        <v>0</v>
      </c>
      <c r="L172" s="5">
        <f t="shared" si="92"/>
        <v>168</v>
      </c>
      <c r="M172" s="5"/>
      <c r="N172" s="5"/>
      <c r="O172" s="5">
        <f t="shared" si="87"/>
        <v>0</v>
      </c>
      <c r="R172" s="50"/>
      <c r="S172" s="50"/>
      <c r="T172" s="50"/>
      <c r="U172" s="50"/>
      <c r="V172" s="50"/>
      <c r="W172" s="50"/>
      <c r="X172" s="50"/>
      <c r="Y172" s="50"/>
      <c r="Z172" s="50"/>
    </row>
    <row r="173" spans="1:26" x14ac:dyDescent="0.2">
      <c r="A173" s="4" t="s">
        <v>15</v>
      </c>
      <c r="B173" s="17">
        <v>1143</v>
      </c>
      <c r="C173" s="17"/>
      <c r="D173" s="18">
        <f t="shared" si="89"/>
        <v>1143</v>
      </c>
      <c r="E173" s="17">
        <v>1143</v>
      </c>
      <c r="F173" s="17"/>
      <c r="G173" s="18">
        <f t="shared" si="90"/>
        <v>1143</v>
      </c>
      <c r="H173" s="5">
        <v>-592</v>
      </c>
      <c r="I173" s="5"/>
      <c r="J173" s="38">
        <f t="shared" si="91"/>
        <v>551</v>
      </c>
      <c r="K173" s="15">
        <f t="shared" si="91"/>
        <v>0</v>
      </c>
      <c r="L173" s="5">
        <f t="shared" si="92"/>
        <v>551</v>
      </c>
      <c r="M173" s="5"/>
      <c r="N173" s="5"/>
      <c r="O173" s="5">
        <f t="shared" si="87"/>
        <v>0</v>
      </c>
      <c r="R173" s="50"/>
      <c r="S173" s="50"/>
      <c r="T173" s="50"/>
      <c r="U173" s="50"/>
      <c r="V173" s="50"/>
      <c r="W173" s="50"/>
      <c r="X173" s="50"/>
      <c r="Y173" s="50"/>
      <c r="Z173" s="50"/>
    </row>
    <row r="174" spans="1:26" x14ac:dyDescent="0.2">
      <c r="A174" s="4" t="s">
        <v>101</v>
      </c>
      <c r="B174" s="17">
        <v>508</v>
      </c>
      <c r="C174" s="17"/>
      <c r="D174" s="18">
        <f t="shared" si="89"/>
        <v>508</v>
      </c>
      <c r="E174" s="17">
        <v>508</v>
      </c>
      <c r="F174" s="17"/>
      <c r="G174" s="18">
        <f t="shared" si="90"/>
        <v>508</v>
      </c>
      <c r="H174" s="5">
        <v>-508</v>
      </c>
      <c r="I174" s="5"/>
      <c r="J174" s="38">
        <f t="shared" si="91"/>
        <v>0</v>
      </c>
      <c r="K174" s="15">
        <f t="shared" si="91"/>
        <v>0</v>
      </c>
      <c r="L174" s="5">
        <f t="shared" si="92"/>
        <v>0</v>
      </c>
      <c r="M174" s="5"/>
      <c r="N174" s="5"/>
      <c r="O174" s="5">
        <f t="shared" si="87"/>
        <v>0</v>
      </c>
      <c r="R174" s="50"/>
      <c r="S174" s="50"/>
      <c r="T174" s="50"/>
      <c r="U174" s="50"/>
      <c r="V174" s="50"/>
      <c r="W174" s="50"/>
      <c r="X174" s="50"/>
      <c r="Y174" s="50"/>
      <c r="Z174" s="50"/>
    </row>
    <row r="175" spans="1:26" x14ac:dyDescent="0.2">
      <c r="A175" s="4" t="s">
        <v>68</v>
      </c>
      <c r="B175" s="17">
        <v>826</v>
      </c>
      <c r="C175" s="15"/>
      <c r="D175" s="18">
        <f t="shared" si="89"/>
        <v>826</v>
      </c>
      <c r="E175" s="17">
        <v>826</v>
      </c>
      <c r="F175" s="17"/>
      <c r="G175" s="18">
        <f t="shared" si="90"/>
        <v>826</v>
      </c>
      <c r="H175" s="5">
        <v>-826</v>
      </c>
      <c r="I175" s="5"/>
      <c r="J175" s="38">
        <f t="shared" si="91"/>
        <v>0</v>
      </c>
      <c r="K175" s="15">
        <f t="shared" si="91"/>
        <v>0</v>
      </c>
      <c r="L175" s="5">
        <f t="shared" si="92"/>
        <v>0</v>
      </c>
      <c r="M175" s="5"/>
      <c r="N175" s="5"/>
      <c r="O175" s="5">
        <f t="shared" si="87"/>
        <v>0</v>
      </c>
      <c r="R175" s="50"/>
      <c r="S175" s="50"/>
      <c r="T175" s="50"/>
      <c r="U175" s="50"/>
      <c r="V175" s="50"/>
      <c r="W175" s="50"/>
      <c r="X175" s="50"/>
      <c r="Y175" s="50"/>
      <c r="Z175" s="50"/>
    </row>
    <row r="176" spans="1:26" x14ac:dyDescent="0.2">
      <c r="A176" s="4" t="s">
        <v>102</v>
      </c>
      <c r="B176" s="17">
        <v>318</v>
      </c>
      <c r="C176" s="15"/>
      <c r="D176" s="18">
        <f t="shared" si="89"/>
        <v>318</v>
      </c>
      <c r="E176" s="17">
        <v>318</v>
      </c>
      <c r="F176" s="17"/>
      <c r="G176" s="18">
        <f t="shared" si="90"/>
        <v>318</v>
      </c>
      <c r="H176" s="5">
        <v>-318</v>
      </c>
      <c r="I176" s="5"/>
      <c r="J176" s="38">
        <f t="shared" si="91"/>
        <v>0</v>
      </c>
      <c r="K176" s="15"/>
      <c r="L176" s="5">
        <f t="shared" si="92"/>
        <v>0</v>
      </c>
      <c r="M176" s="5"/>
      <c r="N176" s="5"/>
      <c r="O176" s="5">
        <f t="shared" si="87"/>
        <v>0</v>
      </c>
      <c r="R176" s="50"/>
      <c r="S176" s="50"/>
      <c r="T176" s="50"/>
      <c r="U176" s="50"/>
      <c r="V176" s="50"/>
      <c r="W176" s="50"/>
      <c r="X176" s="50"/>
      <c r="Y176" s="50"/>
      <c r="Z176" s="50"/>
    </row>
    <row r="177" spans="1:26" x14ac:dyDescent="0.2">
      <c r="A177" s="4" t="s">
        <v>16</v>
      </c>
      <c r="B177" s="17">
        <v>990</v>
      </c>
      <c r="C177" s="15"/>
      <c r="D177" s="18">
        <f t="shared" si="89"/>
        <v>990</v>
      </c>
      <c r="E177" s="17">
        <v>990</v>
      </c>
      <c r="F177" s="17"/>
      <c r="G177" s="18">
        <f t="shared" si="90"/>
        <v>990</v>
      </c>
      <c r="H177" s="5">
        <v>-209</v>
      </c>
      <c r="I177" s="5"/>
      <c r="J177" s="38">
        <f t="shared" si="91"/>
        <v>781</v>
      </c>
      <c r="K177" s="15">
        <f>SUM(K178:K204)</f>
        <v>0</v>
      </c>
      <c r="L177" s="5">
        <f t="shared" si="92"/>
        <v>781</v>
      </c>
      <c r="M177" s="5"/>
      <c r="N177" s="5"/>
      <c r="O177" s="5">
        <f t="shared" si="87"/>
        <v>0</v>
      </c>
      <c r="R177" s="50"/>
      <c r="S177" s="50"/>
      <c r="T177" s="50"/>
      <c r="U177" s="50"/>
      <c r="V177" s="50"/>
      <c r="W177" s="50"/>
      <c r="X177" s="50"/>
      <c r="Y177" s="50"/>
      <c r="Z177" s="50"/>
    </row>
    <row r="178" spans="1:26" x14ac:dyDescent="0.2">
      <c r="A178" s="4" t="s">
        <v>103</v>
      </c>
      <c r="B178" s="17">
        <v>318</v>
      </c>
      <c r="C178" s="15"/>
      <c r="D178" s="18">
        <f t="shared" si="89"/>
        <v>318</v>
      </c>
      <c r="E178" s="17">
        <v>318</v>
      </c>
      <c r="F178" s="17"/>
      <c r="G178" s="18">
        <f t="shared" si="90"/>
        <v>318</v>
      </c>
      <c r="H178" s="5"/>
      <c r="I178" s="5"/>
      <c r="J178" s="38">
        <f t="shared" si="91"/>
        <v>318</v>
      </c>
      <c r="K178" s="15">
        <f t="shared" si="91"/>
        <v>0</v>
      </c>
      <c r="L178" s="5">
        <f t="shared" si="92"/>
        <v>318</v>
      </c>
      <c r="M178" s="5"/>
      <c r="N178" s="5"/>
      <c r="O178" s="5">
        <f t="shared" si="87"/>
        <v>0</v>
      </c>
      <c r="R178" s="50"/>
      <c r="S178" s="50"/>
      <c r="T178" s="50"/>
      <c r="U178" s="50"/>
      <c r="V178" s="50"/>
      <c r="W178" s="50"/>
      <c r="X178" s="50"/>
      <c r="Y178" s="50"/>
      <c r="Z178" s="50"/>
    </row>
    <row r="179" spans="1:26" x14ac:dyDescent="0.2">
      <c r="A179" s="5" t="s">
        <v>104</v>
      </c>
      <c r="B179" s="17">
        <v>483</v>
      </c>
      <c r="C179" s="15"/>
      <c r="D179" s="18">
        <f t="shared" si="89"/>
        <v>483</v>
      </c>
      <c r="E179" s="17">
        <v>484</v>
      </c>
      <c r="F179" s="17"/>
      <c r="G179" s="18">
        <f t="shared" si="90"/>
        <v>484</v>
      </c>
      <c r="H179" s="5"/>
      <c r="I179" s="5"/>
      <c r="J179" s="38">
        <f t="shared" si="91"/>
        <v>484</v>
      </c>
      <c r="K179" s="15">
        <f t="shared" si="91"/>
        <v>0</v>
      </c>
      <c r="L179" s="5">
        <f t="shared" si="92"/>
        <v>484</v>
      </c>
      <c r="M179" s="5"/>
      <c r="N179" s="5"/>
      <c r="O179" s="5">
        <f t="shared" si="87"/>
        <v>0</v>
      </c>
      <c r="R179" s="50"/>
      <c r="S179" s="50"/>
      <c r="T179" s="50"/>
      <c r="U179" s="50"/>
      <c r="V179" s="50"/>
      <c r="W179" s="50"/>
      <c r="X179" s="50"/>
      <c r="Y179" s="50"/>
      <c r="Z179" s="50"/>
    </row>
    <row r="180" spans="1:26" x14ac:dyDescent="0.2">
      <c r="A180" s="5" t="s">
        <v>43</v>
      </c>
      <c r="B180" s="17">
        <v>1650</v>
      </c>
      <c r="C180" s="15"/>
      <c r="D180" s="18">
        <f t="shared" si="89"/>
        <v>1650</v>
      </c>
      <c r="E180" s="17">
        <v>1649</v>
      </c>
      <c r="F180" s="17"/>
      <c r="G180" s="18">
        <f t="shared" si="90"/>
        <v>1649</v>
      </c>
      <c r="H180" s="5">
        <v>-247</v>
      </c>
      <c r="I180" s="5"/>
      <c r="J180" s="38">
        <f t="shared" si="91"/>
        <v>1402</v>
      </c>
      <c r="K180" s="15">
        <f t="shared" si="91"/>
        <v>0</v>
      </c>
      <c r="L180" s="5">
        <f t="shared" si="92"/>
        <v>1402</v>
      </c>
      <c r="M180" s="5"/>
      <c r="N180" s="5"/>
      <c r="O180" s="5">
        <f t="shared" si="87"/>
        <v>0</v>
      </c>
      <c r="R180" s="50"/>
      <c r="S180" s="50"/>
      <c r="T180" s="50"/>
      <c r="U180" s="50"/>
      <c r="V180" s="50"/>
      <c r="W180" s="50"/>
      <c r="X180" s="50"/>
      <c r="Y180" s="50"/>
      <c r="Z180" s="50"/>
    </row>
    <row r="181" spans="1:26" x14ac:dyDescent="0.2">
      <c r="A181" s="5" t="s">
        <v>17</v>
      </c>
      <c r="B181" s="15">
        <v>286</v>
      </c>
      <c r="C181" s="15"/>
      <c r="D181" s="18">
        <f t="shared" si="89"/>
        <v>286</v>
      </c>
      <c r="E181" s="15">
        <v>286</v>
      </c>
      <c r="F181" s="17"/>
      <c r="G181" s="18">
        <f t="shared" si="90"/>
        <v>286</v>
      </c>
      <c r="H181" s="5"/>
      <c r="I181" s="5"/>
      <c r="J181" s="38">
        <f t="shared" si="91"/>
        <v>286</v>
      </c>
      <c r="K181" s="15">
        <f t="shared" si="91"/>
        <v>0</v>
      </c>
      <c r="L181" s="5">
        <f t="shared" si="92"/>
        <v>286</v>
      </c>
      <c r="M181" s="5"/>
      <c r="N181" s="5"/>
      <c r="O181" s="5">
        <f t="shared" si="87"/>
        <v>0</v>
      </c>
      <c r="R181" s="50"/>
      <c r="S181" s="50"/>
      <c r="T181" s="50"/>
      <c r="U181" s="50"/>
      <c r="V181" s="50"/>
      <c r="W181" s="50"/>
      <c r="X181" s="50"/>
      <c r="Y181" s="50"/>
      <c r="Z181" s="50"/>
    </row>
    <row r="182" spans="1:26" x14ac:dyDescent="0.2">
      <c r="A182" s="5" t="s">
        <v>69</v>
      </c>
      <c r="B182" s="15">
        <v>1905</v>
      </c>
      <c r="C182" s="15"/>
      <c r="D182" s="18">
        <f t="shared" si="89"/>
        <v>1905</v>
      </c>
      <c r="E182" s="15">
        <v>1905</v>
      </c>
      <c r="F182" s="17"/>
      <c r="G182" s="18">
        <f t="shared" si="90"/>
        <v>1905</v>
      </c>
      <c r="H182" s="5">
        <v>-447</v>
      </c>
      <c r="I182" s="5"/>
      <c r="J182" s="38">
        <f t="shared" si="91"/>
        <v>1458</v>
      </c>
      <c r="K182" s="15">
        <f t="shared" si="91"/>
        <v>0</v>
      </c>
      <c r="L182" s="5">
        <f t="shared" si="92"/>
        <v>1458</v>
      </c>
      <c r="M182" s="5"/>
      <c r="N182" s="5"/>
      <c r="O182" s="5">
        <f t="shared" si="87"/>
        <v>0</v>
      </c>
      <c r="R182" s="50"/>
      <c r="S182" s="50"/>
      <c r="T182" s="50"/>
      <c r="U182" s="50"/>
      <c r="V182" s="50"/>
      <c r="W182" s="50"/>
      <c r="X182" s="50"/>
      <c r="Y182" s="50"/>
      <c r="Z182" s="50"/>
    </row>
    <row r="183" spans="1:26" x14ac:dyDescent="0.2">
      <c r="A183" s="5" t="s">
        <v>105</v>
      </c>
      <c r="B183" s="15">
        <v>508</v>
      </c>
      <c r="C183" s="15"/>
      <c r="D183" s="18">
        <f t="shared" si="89"/>
        <v>508</v>
      </c>
      <c r="E183" s="15">
        <v>508</v>
      </c>
      <c r="F183" s="17"/>
      <c r="G183" s="18">
        <f t="shared" si="90"/>
        <v>508</v>
      </c>
      <c r="H183" s="5">
        <v>-477</v>
      </c>
      <c r="I183" s="5"/>
      <c r="J183" s="38">
        <f t="shared" si="91"/>
        <v>31</v>
      </c>
      <c r="K183" s="15">
        <f t="shared" si="91"/>
        <v>0</v>
      </c>
      <c r="L183" s="5">
        <f t="shared" si="92"/>
        <v>31</v>
      </c>
      <c r="M183" s="5"/>
      <c r="N183" s="5"/>
      <c r="O183" s="5">
        <f t="shared" si="87"/>
        <v>0</v>
      </c>
      <c r="R183" s="50"/>
      <c r="S183" s="50"/>
      <c r="T183" s="50"/>
      <c r="U183" s="50"/>
      <c r="V183" s="50"/>
      <c r="W183" s="50"/>
      <c r="X183" s="50"/>
      <c r="Y183" s="50"/>
      <c r="Z183" s="50"/>
    </row>
    <row r="184" spans="1:26" x14ac:dyDescent="0.2">
      <c r="A184" s="5" t="s">
        <v>44</v>
      </c>
      <c r="B184" s="15">
        <v>1518</v>
      </c>
      <c r="C184" s="15"/>
      <c r="D184" s="18">
        <f t="shared" si="89"/>
        <v>1518</v>
      </c>
      <c r="E184" s="15">
        <v>1518</v>
      </c>
      <c r="F184" s="17"/>
      <c r="G184" s="18">
        <f t="shared" si="90"/>
        <v>1518</v>
      </c>
      <c r="H184" s="5">
        <v>-100</v>
      </c>
      <c r="I184" s="5"/>
      <c r="J184" s="38">
        <f t="shared" si="91"/>
        <v>1418</v>
      </c>
      <c r="K184" s="15">
        <f t="shared" si="91"/>
        <v>0</v>
      </c>
      <c r="L184" s="5">
        <f t="shared" si="92"/>
        <v>1418</v>
      </c>
      <c r="M184" s="5"/>
      <c r="N184" s="5"/>
      <c r="O184" s="5">
        <f t="shared" si="87"/>
        <v>0</v>
      </c>
      <c r="R184" s="50"/>
      <c r="S184" s="50"/>
      <c r="T184" s="50"/>
      <c r="U184" s="50"/>
      <c r="V184" s="50"/>
      <c r="W184" s="50"/>
      <c r="X184" s="50"/>
      <c r="Y184" s="50"/>
      <c r="Z184" s="50"/>
    </row>
    <row r="185" spans="1:26" x14ac:dyDescent="0.2">
      <c r="A185" s="5" t="s">
        <v>106</v>
      </c>
      <c r="B185" s="15">
        <v>381</v>
      </c>
      <c r="C185" s="15"/>
      <c r="D185" s="18">
        <f t="shared" si="89"/>
        <v>381</v>
      </c>
      <c r="E185" s="15">
        <v>381</v>
      </c>
      <c r="F185" s="17"/>
      <c r="G185" s="18">
        <f t="shared" si="90"/>
        <v>381</v>
      </c>
      <c r="H185" s="5"/>
      <c r="I185" s="5"/>
      <c r="J185" s="38">
        <f t="shared" si="91"/>
        <v>381</v>
      </c>
      <c r="K185" s="15">
        <f t="shared" si="91"/>
        <v>0</v>
      </c>
      <c r="L185" s="5">
        <f t="shared" si="92"/>
        <v>381</v>
      </c>
      <c r="M185" s="5"/>
      <c r="N185" s="5"/>
      <c r="O185" s="5">
        <f t="shared" si="87"/>
        <v>0</v>
      </c>
      <c r="R185" s="50"/>
      <c r="S185" s="50"/>
      <c r="T185" s="50"/>
      <c r="U185" s="50"/>
      <c r="V185" s="50"/>
      <c r="W185" s="50"/>
      <c r="X185" s="50"/>
      <c r="Y185" s="50"/>
      <c r="Z185" s="50"/>
    </row>
    <row r="186" spans="1:26" x14ac:dyDescent="0.2">
      <c r="A186" s="5" t="s">
        <v>23</v>
      </c>
      <c r="B186" s="15">
        <v>254</v>
      </c>
      <c r="C186" s="15"/>
      <c r="D186" s="18">
        <f t="shared" si="89"/>
        <v>254</v>
      </c>
      <c r="E186" s="15">
        <v>254</v>
      </c>
      <c r="F186" s="17"/>
      <c r="G186" s="18">
        <f t="shared" si="90"/>
        <v>254</v>
      </c>
      <c r="H186" s="5">
        <v>-215</v>
      </c>
      <c r="I186" s="5"/>
      <c r="J186" s="38">
        <f t="shared" si="91"/>
        <v>39</v>
      </c>
      <c r="K186" s="15">
        <f t="shared" si="91"/>
        <v>0</v>
      </c>
      <c r="L186" s="5">
        <f t="shared" si="92"/>
        <v>39</v>
      </c>
      <c r="M186" s="5"/>
      <c r="N186" s="5"/>
      <c r="O186" s="5">
        <f t="shared" si="87"/>
        <v>0</v>
      </c>
      <c r="R186" s="50"/>
      <c r="S186" s="50"/>
      <c r="T186" s="50"/>
      <c r="U186" s="50"/>
      <c r="V186" s="50"/>
      <c r="W186" s="50"/>
      <c r="X186" s="50"/>
      <c r="Y186" s="50"/>
      <c r="Z186" s="50"/>
    </row>
    <row r="187" spans="1:26" x14ac:dyDescent="0.2">
      <c r="A187" s="5" t="s">
        <v>107</v>
      </c>
      <c r="B187" s="15">
        <v>1905</v>
      </c>
      <c r="C187" s="15"/>
      <c r="D187" s="18">
        <f t="shared" si="89"/>
        <v>1905</v>
      </c>
      <c r="E187" s="15">
        <v>1905</v>
      </c>
      <c r="F187" s="17"/>
      <c r="G187" s="18">
        <f t="shared" si="90"/>
        <v>1905</v>
      </c>
      <c r="H187" s="5">
        <v>-1905</v>
      </c>
      <c r="I187" s="5"/>
      <c r="J187" s="38">
        <f t="shared" si="91"/>
        <v>0</v>
      </c>
      <c r="K187" s="15">
        <f t="shared" si="91"/>
        <v>0</v>
      </c>
      <c r="L187" s="5">
        <f t="shared" si="92"/>
        <v>0</v>
      </c>
      <c r="M187" s="5"/>
      <c r="N187" s="5"/>
      <c r="O187" s="5">
        <f t="shared" si="87"/>
        <v>0</v>
      </c>
      <c r="R187" s="50"/>
      <c r="S187" s="50"/>
      <c r="T187" s="50"/>
      <c r="U187" s="50"/>
      <c r="V187" s="50"/>
      <c r="W187" s="50"/>
      <c r="X187" s="50"/>
      <c r="Y187" s="50"/>
      <c r="Z187" s="50"/>
    </row>
    <row r="188" spans="1:26" x14ac:dyDescent="0.2">
      <c r="A188" s="5" t="s">
        <v>18</v>
      </c>
      <c r="B188" s="15">
        <v>1375</v>
      </c>
      <c r="C188" s="15"/>
      <c r="D188" s="18">
        <f t="shared" si="89"/>
        <v>1375</v>
      </c>
      <c r="E188" s="15">
        <v>1075</v>
      </c>
      <c r="F188" s="17"/>
      <c r="G188" s="18">
        <f t="shared" si="90"/>
        <v>1075</v>
      </c>
      <c r="H188" s="5">
        <v>-270</v>
      </c>
      <c r="I188" s="18"/>
      <c r="J188" s="38">
        <f t="shared" si="91"/>
        <v>805</v>
      </c>
      <c r="K188" s="15">
        <f t="shared" si="91"/>
        <v>0</v>
      </c>
      <c r="L188" s="5">
        <f t="shared" si="92"/>
        <v>805</v>
      </c>
      <c r="M188" s="5"/>
      <c r="N188" s="5"/>
      <c r="O188" s="5">
        <f t="shared" si="87"/>
        <v>0</v>
      </c>
      <c r="R188" s="50"/>
      <c r="S188" s="50"/>
      <c r="T188" s="50"/>
      <c r="U188" s="50"/>
      <c r="V188" s="50"/>
      <c r="W188" s="50"/>
      <c r="X188" s="50"/>
      <c r="Y188" s="50"/>
      <c r="Z188" s="50"/>
    </row>
    <row r="189" spans="1:26" x14ac:dyDescent="0.2">
      <c r="A189" s="5" t="s">
        <v>129</v>
      </c>
      <c r="B189" s="15"/>
      <c r="C189" s="15"/>
      <c r="D189" s="18">
        <f t="shared" si="89"/>
        <v>0</v>
      </c>
      <c r="E189" s="15">
        <v>300</v>
      </c>
      <c r="F189" s="17"/>
      <c r="G189" s="18">
        <f t="shared" si="90"/>
        <v>300</v>
      </c>
      <c r="H189" s="5"/>
      <c r="I189" s="18"/>
      <c r="J189" s="38">
        <f t="shared" si="91"/>
        <v>300</v>
      </c>
      <c r="K189" s="15">
        <f t="shared" si="91"/>
        <v>0</v>
      </c>
      <c r="L189" s="5">
        <f t="shared" si="92"/>
        <v>300</v>
      </c>
      <c r="M189" s="5"/>
      <c r="N189" s="5"/>
      <c r="O189" s="5">
        <f t="shared" si="87"/>
        <v>0</v>
      </c>
      <c r="R189" s="50"/>
      <c r="S189" s="50"/>
      <c r="T189" s="50"/>
      <c r="U189" s="50"/>
      <c r="V189" s="50"/>
      <c r="W189" s="50"/>
      <c r="X189" s="50"/>
      <c r="Y189" s="50"/>
      <c r="Z189" s="50"/>
    </row>
    <row r="190" spans="1:26" x14ac:dyDescent="0.2">
      <c r="A190" s="5" t="s">
        <v>70</v>
      </c>
      <c r="B190" s="15">
        <v>1270</v>
      </c>
      <c r="C190" s="15"/>
      <c r="D190" s="18">
        <f t="shared" si="89"/>
        <v>1270</v>
      </c>
      <c r="E190" s="15">
        <v>1270</v>
      </c>
      <c r="F190" s="17"/>
      <c r="G190" s="18">
        <f t="shared" si="90"/>
        <v>1270</v>
      </c>
      <c r="H190" s="5"/>
      <c r="I190" s="39"/>
      <c r="J190" s="38">
        <f t="shared" si="91"/>
        <v>1270</v>
      </c>
      <c r="K190" s="15">
        <f t="shared" si="91"/>
        <v>0</v>
      </c>
      <c r="L190" s="5">
        <f t="shared" si="92"/>
        <v>1270</v>
      </c>
      <c r="M190" s="5"/>
      <c r="N190" s="5"/>
      <c r="O190" s="5">
        <f t="shared" si="87"/>
        <v>0</v>
      </c>
      <c r="R190" s="50"/>
      <c r="S190" s="50"/>
      <c r="T190" s="50"/>
      <c r="U190" s="50"/>
      <c r="V190" s="50"/>
      <c r="W190" s="50"/>
      <c r="X190" s="50"/>
      <c r="Y190" s="50"/>
      <c r="Z190" s="50"/>
    </row>
    <row r="191" spans="1:26" x14ac:dyDescent="0.2">
      <c r="A191" s="5" t="s">
        <v>187</v>
      </c>
      <c r="B191" s="15"/>
      <c r="C191" s="15"/>
      <c r="D191" s="18"/>
      <c r="E191" s="15"/>
      <c r="F191" s="17"/>
      <c r="G191" s="18"/>
      <c r="H191" s="5">
        <v>1170</v>
      </c>
      <c r="I191" s="39"/>
      <c r="J191" s="38">
        <v>1170</v>
      </c>
      <c r="K191" s="15"/>
      <c r="L191" s="5">
        <v>1170</v>
      </c>
      <c r="M191" s="5"/>
      <c r="N191" s="5"/>
      <c r="O191" s="5"/>
      <c r="R191" s="50"/>
      <c r="S191" s="50"/>
      <c r="T191" s="50"/>
      <c r="U191" s="50"/>
      <c r="V191" s="50"/>
      <c r="W191" s="50"/>
      <c r="X191" s="50"/>
      <c r="Y191" s="50"/>
      <c r="Z191" s="50"/>
    </row>
    <row r="192" spans="1:26" x14ac:dyDescent="0.2">
      <c r="A192" s="5" t="s">
        <v>130</v>
      </c>
      <c r="B192" s="15"/>
      <c r="C192" s="15"/>
      <c r="D192" s="18"/>
      <c r="E192" s="15">
        <v>419</v>
      </c>
      <c r="F192" s="17"/>
      <c r="G192" s="18">
        <f t="shared" si="90"/>
        <v>419</v>
      </c>
      <c r="H192" s="5">
        <v>-136</v>
      </c>
      <c r="I192" s="39"/>
      <c r="J192" s="38">
        <f t="shared" si="91"/>
        <v>283</v>
      </c>
      <c r="K192" s="15">
        <f t="shared" si="91"/>
        <v>0</v>
      </c>
      <c r="L192" s="5">
        <f t="shared" si="92"/>
        <v>283</v>
      </c>
      <c r="M192" s="5"/>
      <c r="N192" s="5"/>
      <c r="O192" s="5">
        <f t="shared" si="87"/>
        <v>0</v>
      </c>
      <c r="R192" s="50"/>
      <c r="S192" s="50"/>
      <c r="T192" s="50"/>
      <c r="U192" s="50"/>
      <c r="V192" s="50"/>
      <c r="W192" s="50"/>
      <c r="X192" s="50"/>
      <c r="Y192" s="50"/>
      <c r="Z192" s="50"/>
    </row>
    <row r="193" spans="1:26" x14ac:dyDescent="0.2">
      <c r="A193" s="5" t="s">
        <v>19</v>
      </c>
      <c r="B193" s="15">
        <v>5828</v>
      </c>
      <c r="C193" s="15"/>
      <c r="D193" s="18">
        <f t="shared" si="89"/>
        <v>5828</v>
      </c>
      <c r="E193" s="15">
        <v>9255</v>
      </c>
      <c r="F193" s="17"/>
      <c r="G193" s="18">
        <f t="shared" si="90"/>
        <v>9255</v>
      </c>
      <c r="H193" s="5">
        <v>776</v>
      </c>
      <c r="I193" s="39"/>
      <c r="J193" s="38">
        <f t="shared" si="91"/>
        <v>10031</v>
      </c>
      <c r="K193" s="15">
        <f t="shared" si="91"/>
        <v>0</v>
      </c>
      <c r="L193" s="5">
        <f t="shared" si="92"/>
        <v>10031</v>
      </c>
      <c r="M193" s="5"/>
      <c r="N193" s="5"/>
      <c r="O193" s="5">
        <f t="shared" si="87"/>
        <v>0</v>
      </c>
      <c r="R193" s="50"/>
      <c r="S193" s="50"/>
      <c r="T193" s="50"/>
      <c r="U193" s="50"/>
      <c r="V193" s="50"/>
      <c r="W193" s="50"/>
      <c r="X193" s="50"/>
      <c r="Y193" s="50"/>
      <c r="Z193" s="50"/>
    </row>
    <row r="194" spans="1:26" x14ac:dyDescent="0.2">
      <c r="A194" s="5" t="s">
        <v>20</v>
      </c>
      <c r="B194" s="15">
        <v>1230</v>
      </c>
      <c r="C194" s="15"/>
      <c r="D194" s="18">
        <f t="shared" si="89"/>
        <v>1230</v>
      </c>
      <c r="E194" s="15">
        <v>5855</v>
      </c>
      <c r="F194" s="15"/>
      <c r="G194" s="18">
        <f t="shared" si="90"/>
        <v>5855</v>
      </c>
      <c r="H194" s="5">
        <v>2700</v>
      </c>
      <c r="I194" s="39"/>
      <c r="J194" s="38">
        <f t="shared" si="91"/>
        <v>8555</v>
      </c>
      <c r="K194" s="15">
        <f t="shared" si="91"/>
        <v>0</v>
      </c>
      <c r="L194" s="5">
        <f t="shared" si="92"/>
        <v>8555</v>
      </c>
      <c r="M194" s="5"/>
      <c r="N194" s="5"/>
      <c r="O194" s="5">
        <f t="shared" si="87"/>
        <v>0</v>
      </c>
      <c r="R194" s="50"/>
      <c r="S194" s="50"/>
      <c r="T194" s="50"/>
      <c r="U194" s="50"/>
      <c r="V194" s="50"/>
      <c r="W194" s="50"/>
      <c r="X194" s="50"/>
      <c r="Y194" s="50"/>
      <c r="Z194" s="50"/>
    </row>
    <row r="195" spans="1:26" x14ac:dyDescent="0.2">
      <c r="A195" s="5" t="s">
        <v>71</v>
      </c>
      <c r="B195" s="15">
        <v>508</v>
      </c>
      <c r="C195" s="15"/>
      <c r="D195" s="18">
        <f t="shared" si="89"/>
        <v>508</v>
      </c>
      <c r="E195" s="15">
        <v>508</v>
      </c>
      <c r="F195" s="15"/>
      <c r="G195" s="18">
        <f t="shared" si="90"/>
        <v>508</v>
      </c>
      <c r="H195" s="5"/>
      <c r="I195" s="39"/>
      <c r="J195" s="38">
        <f t="shared" si="91"/>
        <v>508</v>
      </c>
      <c r="K195" s="15">
        <f t="shared" si="91"/>
        <v>0</v>
      </c>
      <c r="L195" s="5">
        <f t="shared" si="92"/>
        <v>508</v>
      </c>
      <c r="M195" s="5"/>
      <c r="N195" s="5"/>
      <c r="O195" s="5">
        <f t="shared" si="87"/>
        <v>0</v>
      </c>
      <c r="R195" s="50"/>
      <c r="S195" s="50"/>
      <c r="T195" s="50"/>
      <c r="U195" s="50"/>
      <c r="V195" s="50"/>
      <c r="W195" s="50"/>
      <c r="X195" s="50"/>
      <c r="Y195" s="50"/>
      <c r="Z195" s="50"/>
    </row>
    <row r="196" spans="1:26" x14ac:dyDescent="0.2">
      <c r="A196" s="37" t="s">
        <v>72</v>
      </c>
      <c r="B196" s="15">
        <v>1905</v>
      </c>
      <c r="C196" s="15"/>
      <c r="D196" s="18">
        <f t="shared" si="89"/>
        <v>1905</v>
      </c>
      <c r="E196" s="15">
        <v>1905</v>
      </c>
      <c r="F196" s="15"/>
      <c r="G196" s="18">
        <f t="shared" si="90"/>
        <v>1905</v>
      </c>
      <c r="H196" s="5"/>
      <c r="I196" s="39"/>
      <c r="J196" s="38">
        <f t="shared" si="91"/>
        <v>1905</v>
      </c>
      <c r="K196" s="15">
        <f t="shared" si="91"/>
        <v>0</v>
      </c>
      <c r="L196" s="5">
        <f t="shared" si="92"/>
        <v>1905</v>
      </c>
      <c r="M196" s="5"/>
      <c r="N196" s="5"/>
      <c r="O196" s="5">
        <f t="shared" si="87"/>
        <v>0</v>
      </c>
      <c r="R196" s="50"/>
      <c r="S196" s="50"/>
      <c r="T196" s="50"/>
      <c r="U196" s="50"/>
      <c r="V196" s="50"/>
      <c r="W196" s="50"/>
      <c r="X196" s="50"/>
      <c r="Y196" s="50"/>
      <c r="Z196" s="50"/>
    </row>
    <row r="197" spans="1:26" x14ac:dyDescent="0.2">
      <c r="A197" s="37" t="s">
        <v>73</v>
      </c>
      <c r="B197" s="15">
        <v>762</v>
      </c>
      <c r="C197" s="15"/>
      <c r="D197" s="18">
        <f t="shared" si="89"/>
        <v>762</v>
      </c>
      <c r="E197" s="15">
        <v>762</v>
      </c>
      <c r="F197" s="15"/>
      <c r="G197" s="18">
        <f t="shared" si="90"/>
        <v>762</v>
      </c>
      <c r="H197" s="5"/>
      <c r="I197" s="39"/>
      <c r="J197" s="38">
        <f t="shared" si="91"/>
        <v>762</v>
      </c>
      <c r="K197" s="15">
        <f t="shared" si="91"/>
        <v>0</v>
      </c>
      <c r="L197" s="5">
        <f t="shared" si="92"/>
        <v>762</v>
      </c>
      <c r="M197" s="5"/>
      <c r="N197" s="5"/>
      <c r="O197" s="5">
        <f t="shared" si="87"/>
        <v>0</v>
      </c>
      <c r="R197" s="50"/>
      <c r="S197" s="50"/>
      <c r="T197" s="50"/>
      <c r="U197" s="50"/>
      <c r="V197" s="50"/>
      <c r="W197" s="50"/>
      <c r="X197" s="50"/>
      <c r="Y197" s="50"/>
      <c r="Z197" s="50"/>
    </row>
    <row r="198" spans="1:26" x14ac:dyDescent="0.2">
      <c r="A198" s="37" t="s">
        <v>74</v>
      </c>
      <c r="B198" s="15">
        <v>762</v>
      </c>
      <c r="C198" s="15"/>
      <c r="D198" s="18">
        <f t="shared" si="89"/>
        <v>762</v>
      </c>
      <c r="E198" s="15">
        <v>762</v>
      </c>
      <c r="F198" s="15"/>
      <c r="G198" s="18">
        <f t="shared" si="90"/>
        <v>762</v>
      </c>
      <c r="H198" s="39"/>
      <c r="I198" s="39"/>
      <c r="J198" s="38">
        <f t="shared" si="91"/>
        <v>762</v>
      </c>
      <c r="K198" s="15">
        <f t="shared" si="91"/>
        <v>0</v>
      </c>
      <c r="L198" s="5">
        <f t="shared" si="92"/>
        <v>762</v>
      </c>
      <c r="M198" s="5"/>
      <c r="N198" s="5"/>
      <c r="O198" s="5">
        <f t="shared" si="87"/>
        <v>0</v>
      </c>
    </row>
    <row r="199" spans="1:26" x14ac:dyDescent="0.2">
      <c r="A199" s="37" t="s">
        <v>75</v>
      </c>
      <c r="B199" s="15">
        <v>1016</v>
      </c>
      <c r="C199" s="15"/>
      <c r="D199" s="18">
        <f t="shared" si="89"/>
        <v>1016</v>
      </c>
      <c r="E199" s="15">
        <v>1016</v>
      </c>
      <c r="F199" s="15"/>
      <c r="G199" s="18">
        <f t="shared" si="90"/>
        <v>1016</v>
      </c>
      <c r="H199" s="39"/>
      <c r="I199" s="39"/>
      <c r="J199" s="38">
        <f t="shared" si="91"/>
        <v>1016</v>
      </c>
      <c r="K199" s="15">
        <f t="shared" si="91"/>
        <v>0</v>
      </c>
      <c r="L199" s="5">
        <f t="shared" si="92"/>
        <v>1016</v>
      </c>
      <c r="M199" s="5"/>
      <c r="N199" s="5"/>
      <c r="O199" s="5">
        <f t="shared" si="87"/>
        <v>0</v>
      </c>
    </row>
    <row r="200" spans="1:26" x14ac:dyDescent="0.2">
      <c r="A200" s="37" t="s">
        <v>108</v>
      </c>
      <c r="B200" s="15">
        <v>1016</v>
      </c>
      <c r="C200" s="15"/>
      <c r="D200" s="18">
        <f t="shared" si="89"/>
        <v>1016</v>
      </c>
      <c r="E200" s="15">
        <v>1016</v>
      </c>
      <c r="F200" s="15"/>
      <c r="G200" s="18">
        <f t="shared" si="90"/>
        <v>1016</v>
      </c>
      <c r="H200" s="39"/>
      <c r="I200" s="39"/>
      <c r="J200" s="38">
        <f t="shared" si="91"/>
        <v>1016</v>
      </c>
      <c r="K200" s="15">
        <f t="shared" si="91"/>
        <v>0</v>
      </c>
      <c r="L200" s="5">
        <f t="shared" si="92"/>
        <v>1016</v>
      </c>
      <c r="M200" s="5"/>
      <c r="N200" s="5"/>
      <c r="O200" s="5">
        <f t="shared" si="87"/>
        <v>0</v>
      </c>
    </row>
    <row r="201" spans="1:26" x14ac:dyDescent="0.2">
      <c r="A201" s="37" t="s">
        <v>76</v>
      </c>
      <c r="B201" s="15">
        <v>3302</v>
      </c>
      <c r="C201" s="15"/>
      <c r="D201" s="18">
        <f t="shared" si="89"/>
        <v>3302</v>
      </c>
      <c r="E201" s="15">
        <v>3302</v>
      </c>
      <c r="F201" s="15"/>
      <c r="G201" s="18">
        <f t="shared" si="90"/>
        <v>3302</v>
      </c>
      <c r="H201" s="39"/>
      <c r="I201" s="39"/>
      <c r="J201" s="38">
        <f t="shared" si="91"/>
        <v>3302</v>
      </c>
      <c r="K201" s="15">
        <f t="shared" si="91"/>
        <v>0</v>
      </c>
      <c r="L201" s="5">
        <f t="shared" si="92"/>
        <v>3302</v>
      </c>
      <c r="M201" s="5"/>
      <c r="N201" s="5"/>
      <c r="O201" s="5">
        <f t="shared" si="87"/>
        <v>0</v>
      </c>
    </row>
    <row r="202" spans="1:26" x14ac:dyDescent="0.2">
      <c r="A202" s="37" t="s">
        <v>77</v>
      </c>
      <c r="B202" s="15">
        <v>356</v>
      </c>
      <c r="C202" s="15"/>
      <c r="D202" s="18">
        <f t="shared" si="89"/>
        <v>356</v>
      </c>
      <c r="E202" s="15">
        <v>356</v>
      </c>
      <c r="F202" s="15"/>
      <c r="G202" s="18">
        <f t="shared" si="90"/>
        <v>356</v>
      </c>
      <c r="H202" s="39"/>
      <c r="I202" s="39"/>
      <c r="J202" s="38">
        <f t="shared" si="91"/>
        <v>356</v>
      </c>
      <c r="K202" s="15">
        <f t="shared" si="91"/>
        <v>0</v>
      </c>
      <c r="L202" s="5">
        <f t="shared" si="92"/>
        <v>356</v>
      </c>
      <c r="M202" s="5"/>
      <c r="N202" s="5"/>
      <c r="O202" s="5">
        <f t="shared" si="87"/>
        <v>0</v>
      </c>
    </row>
    <row r="203" spans="1:26" x14ac:dyDescent="0.2">
      <c r="A203" s="37" t="s">
        <v>13</v>
      </c>
      <c r="B203" s="15">
        <v>750</v>
      </c>
      <c r="C203" s="15"/>
      <c r="D203" s="18">
        <f t="shared" si="89"/>
        <v>750</v>
      </c>
      <c r="E203" s="15">
        <v>750</v>
      </c>
      <c r="F203" s="15"/>
      <c r="G203" s="18">
        <f t="shared" si="90"/>
        <v>750</v>
      </c>
      <c r="H203" s="39">
        <v>-300</v>
      </c>
      <c r="I203" s="39"/>
      <c r="J203" s="38">
        <f t="shared" si="91"/>
        <v>450</v>
      </c>
      <c r="K203" s="15">
        <f t="shared" si="91"/>
        <v>0</v>
      </c>
      <c r="L203" s="5">
        <f t="shared" si="92"/>
        <v>450</v>
      </c>
      <c r="M203" s="5"/>
      <c r="N203" s="5"/>
      <c r="O203" s="5">
        <f t="shared" si="87"/>
        <v>0</v>
      </c>
    </row>
    <row r="204" spans="1:26" x14ac:dyDescent="0.2">
      <c r="A204" s="37" t="s">
        <v>78</v>
      </c>
      <c r="B204" s="15">
        <v>700</v>
      </c>
      <c r="C204" s="15"/>
      <c r="D204" s="18">
        <f t="shared" si="89"/>
        <v>700</v>
      </c>
      <c r="E204" s="15">
        <v>700</v>
      </c>
      <c r="F204" s="15"/>
      <c r="G204" s="18">
        <f t="shared" si="90"/>
        <v>700</v>
      </c>
      <c r="H204" s="39">
        <v>-700</v>
      </c>
      <c r="I204" s="39"/>
      <c r="J204" s="38">
        <f t="shared" si="91"/>
        <v>0</v>
      </c>
      <c r="K204" s="15">
        <f t="shared" si="91"/>
        <v>0</v>
      </c>
      <c r="L204" s="5">
        <f t="shared" si="92"/>
        <v>0</v>
      </c>
      <c r="M204" s="5"/>
      <c r="N204" s="5"/>
      <c r="O204" s="5">
        <f t="shared" si="87"/>
        <v>0</v>
      </c>
    </row>
    <row r="205" spans="1:26" x14ac:dyDescent="0.2">
      <c r="A205" s="5"/>
      <c r="B205" s="15"/>
      <c r="C205" s="15"/>
      <c r="D205" s="18"/>
      <c r="E205" s="15"/>
      <c r="F205" s="15"/>
      <c r="G205" s="18"/>
      <c r="H205" s="39"/>
      <c r="I205" s="39"/>
      <c r="J205" s="39"/>
      <c r="K205" s="39"/>
      <c r="L205" s="39"/>
      <c r="M205" s="42"/>
      <c r="N205" s="42"/>
      <c r="O205" s="5">
        <f t="shared" si="87"/>
        <v>0</v>
      </c>
    </row>
    <row r="206" spans="1:26" x14ac:dyDescent="0.2">
      <c r="A206" s="2" t="s">
        <v>1</v>
      </c>
      <c r="B206" s="3">
        <f t="shared" ref="B206:L206" si="95">SUM(B8,B150,B161)</f>
        <v>4675890</v>
      </c>
      <c r="C206" s="3">
        <f t="shared" si="95"/>
        <v>7850</v>
      </c>
      <c r="D206" s="3">
        <f t="shared" si="95"/>
        <v>4683740</v>
      </c>
      <c r="E206" s="3">
        <f t="shared" si="95"/>
        <v>5994502</v>
      </c>
      <c r="F206" s="53">
        <f t="shared" si="95"/>
        <v>8150</v>
      </c>
      <c r="G206" s="3">
        <f t="shared" si="95"/>
        <v>6002652</v>
      </c>
      <c r="H206" s="3">
        <f t="shared" si="95"/>
        <v>-1939839</v>
      </c>
      <c r="I206" s="53">
        <f t="shared" si="95"/>
        <v>41000</v>
      </c>
      <c r="J206" s="3">
        <f t="shared" si="95"/>
        <v>4054663</v>
      </c>
      <c r="K206" s="3">
        <f t="shared" si="95"/>
        <v>49150</v>
      </c>
      <c r="L206" s="3">
        <f t="shared" si="95"/>
        <v>4103813</v>
      </c>
      <c r="M206" s="42"/>
      <c r="N206" s="42"/>
      <c r="O206" s="5">
        <f t="shared" si="87"/>
        <v>0</v>
      </c>
    </row>
    <row r="207" spans="1:26" x14ac:dyDescent="0.2">
      <c r="A207" s="1"/>
    </row>
    <row r="208" spans="1:26" x14ac:dyDescent="0.2">
      <c r="A208" s="1"/>
    </row>
    <row r="209" spans="1:1" x14ac:dyDescent="0.2">
      <c r="A209" s="1"/>
    </row>
    <row r="210" spans="1:1" x14ac:dyDescent="0.2">
      <c r="A210" s="1"/>
    </row>
    <row r="211" spans="1:1" x14ac:dyDescent="0.2">
      <c r="A211" s="1"/>
    </row>
    <row r="212" spans="1:1" x14ac:dyDescent="0.2">
      <c r="A212" s="1"/>
    </row>
    <row r="213" spans="1:1" x14ac:dyDescent="0.2">
      <c r="A213" s="1"/>
    </row>
    <row r="214" spans="1:1" x14ac:dyDescent="0.2">
      <c r="A214" s="1"/>
    </row>
    <row r="215" spans="1:1" x14ac:dyDescent="0.2">
      <c r="A215" s="1"/>
    </row>
    <row r="216" spans="1:1" x14ac:dyDescent="0.2">
      <c r="A216" s="1"/>
    </row>
    <row r="217" spans="1:1" x14ac:dyDescent="0.2">
      <c r="A217" s="1"/>
    </row>
    <row r="218" spans="1:1" x14ac:dyDescent="0.2">
      <c r="A218" s="1"/>
    </row>
    <row r="219" spans="1:1" x14ac:dyDescent="0.2">
      <c r="A219" s="1"/>
    </row>
    <row r="220" spans="1:1" x14ac:dyDescent="0.2">
      <c r="A220" s="1"/>
    </row>
    <row r="221" spans="1:1" x14ac:dyDescent="0.2">
      <c r="A221" s="1"/>
    </row>
    <row r="222" spans="1:1" x14ac:dyDescent="0.2">
      <c r="A222" s="1"/>
    </row>
    <row r="223" spans="1:1" x14ac:dyDescent="0.2">
      <c r="A223" s="1"/>
    </row>
    <row r="224" spans="1:1" x14ac:dyDescent="0.2">
      <c r="A224" s="1"/>
    </row>
    <row r="225" spans="1:1" x14ac:dyDescent="0.2">
      <c r="A225" s="1"/>
    </row>
    <row r="226" spans="1:1" x14ac:dyDescent="0.2">
      <c r="A226" s="1"/>
    </row>
    <row r="227" spans="1:1" x14ac:dyDescent="0.2">
      <c r="A227" s="1"/>
    </row>
    <row r="228" spans="1:1" x14ac:dyDescent="0.2">
      <c r="A228" s="1"/>
    </row>
    <row r="229" spans="1:1" x14ac:dyDescent="0.2">
      <c r="A229" s="1"/>
    </row>
    <row r="230" spans="1:1" x14ac:dyDescent="0.2">
      <c r="A230" s="1"/>
    </row>
    <row r="231" spans="1:1" x14ac:dyDescent="0.2">
      <c r="A231" s="1"/>
    </row>
    <row r="232" spans="1:1" x14ac:dyDescent="0.2">
      <c r="A232" s="1"/>
    </row>
    <row r="233" spans="1:1" x14ac:dyDescent="0.2">
      <c r="A233" s="1"/>
    </row>
    <row r="234" spans="1:1" x14ac:dyDescent="0.2">
      <c r="A234" s="1"/>
    </row>
    <row r="235" spans="1:1" x14ac:dyDescent="0.2">
      <c r="A235" s="1"/>
    </row>
    <row r="236" spans="1:1" x14ac:dyDescent="0.2">
      <c r="A236" s="1"/>
    </row>
    <row r="237" spans="1:1" x14ac:dyDescent="0.2">
      <c r="A237" s="1"/>
    </row>
    <row r="238" spans="1:1" x14ac:dyDescent="0.2">
      <c r="A238" s="1"/>
    </row>
    <row r="239" spans="1:1" x14ac:dyDescent="0.2">
      <c r="A239" s="1"/>
    </row>
    <row r="240" spans="1:1" x14ac:dyDescent="0.2">
      <c r="A240" s="1"/>
    </row>
    <row r="241" spans="1:1" x14ac:dyDescent="0.2">
      <c r="A241" s="1"/>
    </row>
    <row r="242" spans="1:1" x14ac:dyDescent="0.2">
      <c r="A242" s="1"/>
    </row>
    <row r="243" spans="1:1" x14ac:dyDescent="0.2">
      <c r="A243" s="1"/>
    </row>
    <row r="244" spans="1:1" x14ac:dyDescent="0.2">
      <c r="A244" s="1"/>
    </row>
    <row r="245" spans="1:1" x14ac:dyDescent="0.2">
      <c r="A245" s="1"/>
    </row>
    <row r="246" spans="1:1" x14ac:dyDescent="0.2">
      <c r="A246" s="1"/>
    </row>
    <row r="247" spans="1:1" x14ac:dyDescent="0.2">
      <c r="A247" s="1"/>
    </row>
    <row r="248" spans="1:1" x14ac:dyDescent="0.2">
      <c r="A248" s="1"/>
    </row>
    <row r="249" spans="1:1" x14ac:dyDescent="0.2">
      <c r="A249" s="1"/>
    </row>
    <row r="250" spans="1:1" x14ac:dyDescent="0.2">
      <c r="A250" s="1"/>
    </row>
    <row r="251" spans="1:1" x14ac:dyDescent="0.2">
      <c r="A251" s="1"/>
    </row>
    <row r="252" spans="1:1" x14ac:dyDescent="0.2">
      <c r="A252" s="1"/>
    </row>
    <row r="253" spans="1:1" x14ac:dyDescent="0.2">
      <c r="A253" s="1"/>
    </row>
    <row r="254" spans="1:1" x14ac:dyDescent="0.2">
      <c r="A254" s="1"/>
    </row>
    <row r="255" spans="1:1" x14ac:dyDescent="0.2">
      <c r="A255" s="1"/>
    </row>
    <row r="256" spans="1: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1"/>
    </row>
    <row r="379" spans="1:1" x14ac:dyDescent="0.2">
      <c r="A379" s="1"/>
    </row>
    <row r="380" spans="1:1" x14ac:dyDescent="0.2">
      <c r="A380" s="1"/>
    </row>
    <row r="381" spans="1:1" x14ac:dyDescent="0.2">
      <c r="A381" s="1"/>
    </row>
    <row r="382" spans="1:1" x14ac:dyDescent="0.2">
      <c r="A382" s="1"/>
    </row>
    <row r="383" spans="1:1" x14ac:dyDescent="0.2">
      <c r="A383" s="1"/>
    </row>
    <row r="384" spans="1:1" x14ac:dyDescent="0.2">
      <c r="A384" s="1"/>
    </row>
    <row r="385" spans="1:1" x14ac:dyDescent="0.2">
      <c r="A385" s="1"/>
    </row>
    <row r="386" spans="1:1" x14ac:dyDescent="0.2">
      <c r="A386" s="1"/>
    </row>
    <row r="387" spans="1:1" x14ac:dyDescent="0.2">
      <c r="A387" s="1"/>
    </row>
    <row r="388" spans="1:1" x14ac:dyDescent="0.2">
      <c r="A388" s="1"/>
    </row>
    <row r="389" spans="1:1" x14ac:dyDescent="0.2">
      <c r="A389" s="1"/>
    </row>
    <row r="390" spans="1:1" x14ac:dyDescent="0.2">
      <c r="A390" s="1"/>
    </row>
    <row r="391" spans="1:1" x14ac:dyDescent="0.2">
      <c r="A391" s="1"/>
    </row>
    <row r="392" spans="1:1" x14ac:dyDescent="0.2">
      <c r="A392" s="1"/>
    </row>
    <row r="393" spans="1:1" x14ac:dyDescent="0.2">
      <c r="A393" s="1"/>
    </row>
    <row r="394" spans="1:1" x14ac:dyDescent="0.2">
      <c r="A394" s="1"/>
    </row>
    <row r="395" spans="1:1" x14ac:dyDescent="0.2">
      <c r="A395" s="1"/>
    </row>
    <row r="396" spans="1:1" x14ac:dyDescent="0.2">
      <c r="A396" s="1"/>
    </row>
    <row r="397" spans="1:1" x14ac:dyDescent="0.2">
      <c r="A397" s="1"/>
    </row>
    <row r="398" spans="1:1" x14ac:dyDescent="0.2">
      <c r="A398" s="1"/>
    </row>
    <row r="399" spans="1:1" x14ac:dyDescent="0.2">
      <c r="A399" s="1"/>
    </row>
    <row r="400" spans="1:1" x14ac:dyDescent="0.2">
      <c r="A400" s="1"/>
    </row>
    <row r="401" spans="1:1" x14ac:dyDescent="0.2">
      <c r="A401" s="1"/>
    </row>
    <row r="402" spans="1:1" x14ac:dyDescent="0.2">
      <c r="A402" s="1"/>
    </row>
    <row r="403" spans="1:1" x14ac:dyDescent="0.2">
      <c r="A403" s="1"/>
    </row>
    <row r="404" spans="1:1" x14ac:dyDescent="0.2">
      <c r="A404" s="1"/>
    </row>
    <row r="405" spans="1:1" x14ac:dyDescent="0.2">
      <c r="A405" s="1"/>
    </row>
    <row r="406" spans="1:1" x14ac:dyDescent="0.2">
      <c r="A406" s="1"/>
    </row>
    <row r="407" spans="1:1" x14ac:dyDescent="0.2">
      <c r="A407" s="1"/>
    </row>
    <row r="408" spans="1:1" x14ac:dyDescent="0.2">
      <c r="A408" s="1"/>
    </row>
    <row r="409" spans="1:1" x14ac:dyDescent="0.2">
      <c r="A409" s="1"/>
    </row>
    <row r="410" spans="1:1" x14ac:dyDescent="0.2">
      <c r="A410" s="1"/>
    </row>
    <row r="411" spans="1:1" x14ac:dyDescent="0.2">
      <c r="A411" s="1"/>
    </row>
    <row r="412" spans="1:1" x14ac:dyDescent="0.2">
      <c r="A412" s="1"/>
    </row>
    <row r="413" spans="1:1" x14ac:dyDescent="0.2">
      <c r="A413" s="1"/>
    </row>
    <row r="414" spans="1:1" x14ac:dyDescent="0.2">
      <c r="A414" s="1"/>
    </row>
    <row r="415" spans="1:1" x14ac:dyDescent="0.2">
      <c r="A415" s="1"/>
    </row>
    <row r="416" spans="1:1" x14ac:dyDescent="0.2">
      <c r="A416" s="1"/>
    </row>
    <row r="417" spans="1:1" x14ac:dyDescent="0.2">
      <c r="A417" s="1"/>
    </row>
    <row r="418" spans="1:1" x14ac:dyDescent="0.2">
      <c r="A418" s="1"/>
    </row>
    <row r="419" spans="1:1" x14ac:dyDescent="0.2">
      <c r="A419" s="1"/>
    </row>
    <row r="420" spans="1:1" x14ac:dyDescent="0.2">
      <c r="A420" s="1"/>
    </row>
    <row r="421" spans="1:1" x14ac:dyDescent="0.2">
      <c r="A421" s="1"/>
    </row>
    <row r="422" spans="1:1" x14ac:dyDescent="0.2">
      <c r="A422" s="1"/>
    </row>
    <row r="423" spans="1:1" x14ac:dyDescent="0.2">
      <c r="A423" s="1"/>
    </row>
    <row r="424" spans="1:1" x14ac:dyDescent="0.2">
      <c r="A424" s="1"/>
    </row>
    <row r="425" spans="1:1" x14ac:dyDescent="0.2">
      <c r="A425" s="1"/>
    </row>
    <row r="426" spans="1:1" x14ac:dyDescent="0.2">
      <c r="A426" s="1"/>
    </row>
    <row r="427" spans="1:1" x14ac:dyDescent="0.2">
      <c r="A427" s="1"/>
    </row>
    <row r="428" spans="1:1" x14ac:dyDescent="0.2">
      <c r="A428" s="1"/>
    </row>
    <row r="429" spans="1:1" x14ac:dyDescent="0.2">
      <c r="A429" s="1"/>
    </row>
    <row r="430" spans="1:1" x14ac:dyDescent="0.2">
      <c r="A430" s="1"/>
    </row>
    <row r="431" spans="1:1" x14ac:dyDescent="0.2">
      <c r="A431" s="1"/>
    </row>
    <row r="432" spans="1:1" x14ac:dyDescent="0.2">
      <c r="A432" s="1"/>
    </row>
    <row r="433" spans="1:1" x14ac:dyDescent="0.2">
      <c r="A433" s="1"/>
    </row>
    <row r="434" spans="1:1" x14ac:dyDescent="0.2">
      <c r="A434" s="1"/>
    </row>
    <row r="435" spans="1:1" x14ac:dyDescent="0.2">
      <c r="A435" s="1"/>
    </row>
    <row r="436" spans="1:1" x14ac:dyDescent="0.2">
      <c r="A436" s="1"/>
    </row>
    <row r="437" spans="1:1" x14ac:dyDescent="0.2">
      <c r="A437" s="1"/>
    </row>
    <row r="438" spans="1:1" x14ac:dyDescent="0.2">
      <c r="A438" s="1"/>
    </row>
  </sheetData>
  <mergeCells count="9">
    <mergeCell ref="M5:O5"/>
    <mergeCell ref="P5:P6"/>
    <mergeCell ref="A2:L2"/>
    <mergeCell ref="C3:D3"/>
    <mergeCell ref="A5:A6"/>
    <mergeCell ref="B5:D5"/>
    <mergeCell ref="E5:G5"/>
    <mergeCell ref="H5:I5"/>
    <mergeCell ref="J5:L5"/>
  </mergeCells>
  <printOptions horizontalCentered="1"/>
  <pageMargins left="0.59055118110236227" right="0.59055118110236227" top="0.39370078740157483" bottom="0" header="0.51181102362204722" footer="0"/>
  <pageSetup paperSize="8" scale="70" orientation="landscape" r:id="rId1"/>
  <headerFooter alignWithMargins="0">
    <oddFooter xml:space="preserve">&amp;C&amp;P&amp;R
</oddFooter>
  </headerFooter>
  <rowBreaks count="2" manualBreakCount="2">
    <brk id="72" max="15" man="1"/>
    <brk id="160" max="1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EBC1A-B44C-4DCE-9A30-8AB6E30D0170}">
  <dimension ref="A1:Z438"/>
  <sheetViews>
    <sheetView zoomScaleNormal="100" zoomScaleSheetLayoutView="100" workbookViewId="0">
      <pane ySplit="6" topLeftCell="A150" activePane="bottomLeft" state="frozen"/>
      <selection pane="bottomLeft" activeCell="A161" sqref="A161:O206"/>
    </sheetView>
  </sheetViews>
  <sheetFormatPr defaultRowHeight="12.75" x14ac:dyDescent="0.2"/>
  <cols>
    <col min="1" max="1" width="83.140625" customWidth="1"/>
    <col min="2" max="3" width="10.7109375" customWidth="1"/>
    <col min="4" max="4" width="11.85546875" customWidth="1"/>
    <col min="5" max="5" width="9.85546875" bestFit="1" customWidth="1"/>
    <col min="6" max="6" width="9.28515625" customWidth="1"/>
    <col min="7" max="7" width="11.28515625" customWidth="1"/>
    <col min="8" max="8" width="9.5703125" customWidth="1"/>
    <col min="10" max="10" width="9.85546875" bestFit="1" customWidth="1"/>
    <col min="12" max="12" width="9.85546875" bestFit="1" customWidth="1"/>
    <col min="16" max="16" width="12.28515625" bestFit="1" customWidth="1"/>
    <col min="17" max="17" width="13.140625" customWidth="1"/>
    <col min="18" max="18" width="9.7109375" bestFit="1" customWidth="1"/>
    <col min="21" max="21" width="16.5703125" bestFit="1" customWidth="1"/>
  </cols>
  <sheetData>
    <row r="1" spans="1:26" ht="11.25" customHeight="1" x14ac:dyDescent="0.2">
      <c r="B1" s="22"/>
      <c r="C1" s="22"/>
      <c r="D1" s="22"/>
      <c r="E1" s="22"/>
      <c r="F1" s="22"/>
      <c r="G1" s="22"/>
      <c r="L1" s="20" t="s">
        <v>26</v>
      </c>
    </row>
    <row r="2" spans="1:26" ht="12" customHeight="1" x14ac:dyDescent="0.2">
      <c r="A2" s="68" t="s">
        <v>80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26" ht="12" customHeight="1" x14ac:dyDescent="0.2">
      <c r="A3" s="12"/>
      <c r="C3" s="72"/>
      <c r="D3" s="72"/>
      <c r="E3" s="27"/>
      <c r="F3" s="27"/>
      <c r="G3" s="27"/>
    </row>
    <row r="4" spans="1:26" x14ac:dyDescent="0.2">
      <c r="L4" s="6" t="s">
        <v>4</v>
      </c>
    </row>
    <row r="5" spans="1:26" ht="27.75" customHeight="1" x14ac:dyDescent="0.2">
      <c r="A5" s="73" t="s">
        <v>0</v>
      </c>
      <c r="B5" s="74" t="s">
        <v>81</v>
      </c>
      <c r="C5" s="74"/>
      <c r="D5" s="74"/>
      <c r="E5" s="75" t="s">
        <v>140</v>
      </c>
      <c r="F5" s="75"/>
      <c r="G5" s="75"/>
      <c r="H5" s="76" t="s">
        <v>145</v>
      </c>
      <c r="I5" s="76"/>
      <c r="J5" s="75" t="s">
        <v>141</v>
      </c>
      <c r="K5" s="75"/>
      <c r="L5" s="75"/>
      <c r="M5" s="69" t="s">
        <v>159</v>
      </c>
      <c r="N5" s="69"/>
      <c r="O5" s="70"/>
      <c r="P5" s="69" t="s">
        <v>160</v>
      </c>
    </row>
    <row r="6" spans="1:26" ht="42.75" customHeight="1" x14ac:dyDescent="0.2">
      <c r="A6" s="73"/>
      <c r="B6" s="25" t="s">
        <v>2</v>
      </c>
      <c r="C6" s="25" t="s">
        <v>3</v>
      </c>
      <c r="D6" s="25" t="s">
        <v>31</v>
      </c>
      <c r="E6" s="25" t="s">
        <v>2</v>
      </c>
      <c r="F6" s="25" t="s">
        <v>3</v>
      </c>
      <c r="G6" s="25" t="s">
        <v>32</v>
      </c>
      <c r="H6" s="25" t="s">
        <v>2</v>
      </c>
      <c r="I6" s="25" t="s">
        <v>3</v>
      </c>
      <c r="J6" s="25" t="s">
        <v>2</v>
      </c>
      <c r="K6" s="25" t="s">
        <v>3</v>
      </c>
      <c r="L6" s="25" t="s">
        <v>32</v>
      </c>
      <c r="M6" s="25" t="s">
        <v>142</v>
      </c>
      <c r="N6" s="25" t="s">
        <v>143</v>
      </c>
      <c r="O6" s="43" t="s">
        <v>144</v>
      </c>
      <c r="P6" s="69"/>
    </row>
    <row r="7" spans="1:26" ht="11.25" customHeight="1" x14ac:dyDescent="0.2">
      <c r="A7" s="23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39"/>
      <c r="N7" s="39"/>
      <c r="O7" s="44"/>
      <c r="P7" s="39"/>
    </row>
    <row r="8" spans="1:26" ht="15" customHeight="1" x14ac:dyDescent="0.2">
      <c r="A8" s="7" t="s">
        <v>8</v>
      </c>
      <c r="B8" s="9">
        <f t="shared" ref="B8:N8" si="0">SUM(B10,B31,B34,B38,B41,B46,B51,B55,B62,B68,B85,B88,B91,B94,B98,B102,B106,B109,B116,B122,B125,B128,B131)</f>
        <v>4612994</v>
      </c>
      <c r="C8" s="9">
        <f t="shared" si="0"/>
        <v>7850</v>
      </c>
      <c r="D8" s="9">
        <f t="shared" si="0"/>
        <v>4620844</v>
      </c>
      <c r="E8" s="9">
        <f t="shared" si="0"/>
        <v>5923135</v>
      </c>
      <c r="F8" s="9">
        <f t="shared" si="0"/>
        <v>8150</v>
      </c>
      <c r="G8" s="9">
        <f t="shared" si="0"/>
        <v>5931285</v>
      </c>
      <c r="H8" s="9">
        <f t="shared" si="0"/>
        <v>189949</v>
      </c>
      <c r="I8" s="9">
        <f t="shared" si="0"/>
        <v>41000</v>
      </c>
      <c r="J8" s="9">
        <f t="shared" si="0"/>
        <v>6113084</v>
      </c>
      <c r="K8" s="9">
        <f t="shared" si="0"/>
        <v>49150</v>
      </c>
      <c r="L8" s="9">
        <f t="shared" si="0"/>
        <v>6162234</v>
      </c>
      <c r="M8" s="9">
        <f t="shared" si="0"/>
        <v>1429451</v>
      </c>
      <c r="N8" s="9">
        <f t="shared" si="0"/>
        <v>51268</v>
      </c>
      <c r="O8" s="9">
        <f>SUM(O10,O31,O34,O38,O41,O46,O51,O55,O62,O68,O85,O88,O91,O94,O98,O102,O106,O109,O116,O122,O125,O128,O131)</f>
        <v>1480719</v>
      </c>
      <c r="P8" s="9">
        <f t="shared" ref="P8:P11" si="1">SUM(O8-L8)</f>
        <v>-4681515</v>
      </c>
      <c r="Q8" s="31">
        <f>SUM(M8:N8)</f>
        <v>1480719</v>
      </c>
      <c r="R8" s="50"/>
      <c r="S8" s="50"/>
      <c r="T8" s="50"/>
      <c r="U8" s="50">
        <v>1480718045</v>
      </c>
      <c r="V8" s="50"/>
      <c r="W8" s="50"/>
      <c r="X8" s="50"/>
      <c r="Y8" s="50"/>
      <c r="Z8" s="50"/>
    </row>
    <row r="9" spans="1:26" ht="12.75" customHeight="1" x14ac:dyDescent="0.2">
      <c r="A9" s="10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39"/>
      <c r="N9" s="39"/>
      <c r="O9" s="46">
        <f t="shared" ref="O9:O92" si="2">SUM(M9:N9)</f>
        <v>0</v>
      </c>
      <c r="P9" s="42">
        <f t="shared" si="1"/>
        <v>0</v>
      </c>
      <c r="Q9" s="31"/>
      <c r="R9" s="50"/>
      <c r="S9" s="50"/>
      <c r="T9" s="50"/>
      <c r="U9" s="50">
        <v>1376634000</v>
      </c>
      <c r="V9" s="50"/>
      <c r="W9" s="50"/>
      <c r="X9" s="50"/>
      <c r="Y9" s="50"/>
      <c r="Z9" s="50"/>
    </row>
    <row r="10" spans="1:26" ht="12.75" customHeight="1" x14ac:dyDescent="0.2">
      <c r="A10" s="2" t="s">
        <v>27</v>
      </c>
      <c r="B10" s="16">
        <f t="shared" ref="B10" si="3">SUM(B11:B29)</f>
        <v>2741416</v>
      </c>
      <c r="C10" s="16">
        <f t="shared" ref="C10" si="4">SUM(C11:C29)</f>
        <v>0</v>
      </c>
      <c r="D10" s="16">
        <f t="shared" ref="D10" si="5">SUM(D11:D29)</f>
        <v>2741416</v>
      </c>
      <c r="E10" s="16">
        <f t="shared" ref="E10:N10" si="6">SUM(E11:E29)</f>
        <v>3901250</v>
      </c>
      <c r="F10" s="16">
        <f t="shared" si="6"/>
        <v>0</v>
      </c>
      <c r="G10" s="16">
        <f t="shared" si="6"/>
        <v>3901250</v>
      </c>
      <c r="H10" s="16">
        <f t="shared" si="6"/>
        <v>5792</v>
      </c>
      <c r="I10" s="16">
        <f t="shared" si="6"/>
        <v>0</v>
      </c>
      <c r="J10" s="16">
        <f t="shared" si="6"/>
        <v>3907042</v>
      </c>
      <c r="K10" s="16">
        <f t="shared" si="6"/>
        <v>0</v>
      </c>
      <c r="L10" s="16">
        <f t="shared" si="6"/>
        <v>3907042</v>
      </c>
      <c r="M10" s="16">
        <f t="shared" si="6"/>
        <v>1159786</v>
      </c>
      <c r="N10" s="16">
        <f t="shared" si="6"/>
        <v>19102</v>
      </c>
      <c r="O10" s="16">
        <f>SUM(O11:O29)</f>
        <v>1178888</v>
      </c>
      <c r="P10" s="16">
        <f t="shared" si="1"/>
        <v>-2728154</v>
      </c>
      <c r="Q10" s="31">
        <f>SUM(P11:P29)</f>
        <v>-2728154</v>
      </c>
      <c r="R10" s="50"/>
      <c r="S10" s="50"/>
      <c r="T10" s="50"/>
      <c r="U10" s="50">
        <f>+U8-U9</f>
        <v>104084045</v>
      </c>
      <c r="V10" s="50"/>
      <c r="W10" s="50"/>
      <c r="X10" s="50"/>
      <c r="Y10" s="50"/>
      <c r="Z10" s="50"/>
    </row>
    <row r="11" spans="1:26" ht="12.75" customHeight="1" x14ac:dyDescent="0.2">
      <c r="A11" s="4" t="s">
        <v>34</v>
      </c>
      <c r="B11" s="15">
        <v>126188</v>
      </c>
      <c r="C11" s="15"/>
      <c r="D11" s="15">
        <f t="shared" ref="D11:D19" si="7">SUM(B11:C11)</f>
        <v>126188</v>
      </c>
      <c r="E11" s="15">
        <v>126188</v>
      </c>
      <c r="F11" s="15"/>
      <c r="G11" s="15">
        <f t="shared" ref="G11:G36" si="8">SUM(E11:F11)</f>
        <v>126188</v>
      </c>
      <c r="H11" s="56"/>
      <c r="I11" s="15"/>
      <c r="J11" s="15">
        <f>SUM(E11,H11)</f>
        <v>126188</v>
      </c>
      <c r="K11" s="15">
        <f>SUM(F11,I11)</f>
        <v>0</v>
      </c>
      <c r="L11" s="15">
        <f t="shared" ref="L11:L113" si="9">SUM(J11:K11)</f>
        <v>126188</v>
      </c>
      <c r="M11" s="5"/>
      <c r="N11" s="5"/>
      <c r="O11" s="46">
        <f>+M11+N11</f>
        <v>0</v>
      </c>
      <c r="P11" s="5">
        <f t="shared" si="1"/>
        <v>-126188</v>
      </c>
      <c r="R11" s="50"/>
      <c r="S11" s="50"/>
      <c r="T11" s="50"/>
      <c r="U11" s="50"/>
      <c r="V11" s="50"/>
      <c r="W11" s="50"/>
      <c r="X11" s="50"/>
      <c r="Y11" s="50"/>
      <c r="Z11" s="50"/>
    </row>
    <row r="12" spans="1:26" ht="12.75" customHeight="1" x14ac:dyDescent="0.2">
      <c r="A12" s="4" t="s">
        <v>36</v>
      </c>
      <c r="B12" s="15">
        <v>1681823</v>
      </c>
      <c r="C12" s="15"/>
      <c r="D12" s="15">
        <f t="shared" si="7"/>
        <v>1681823</v>
      </c>
      <c r="E12" s="15">
        <v>1680823</v>
      </c>
      <c r="F12" s="15"/>
      <c r="G12" s="15">
        <f t="shared" si="8"/>
        <v>1680823</v>
      </c>
      <c r="H12" s="56"/>
      <c r="I12" s="15"/>
      <c r="J12" s="15">
        <f t="shared" ref="J12:K113" si="10">SUM(E12,H12)</f>
        <v>1680823</v>
      </c>
      <c r="K12" s="15">
        <f t="shared" si="10"/>
        <v>0</v>
      </c>
      <c r="L12" s="15">
        <f t="shared" si="9"/>
        <v>1680823</v>
      </c>
      <c r="M12" s="5">
        <v>1066790</v>
      </c>
      <c r="N12" s="5">
        <v>204</v>
      </c>
      <c r="O12" s="46">
        <f t="shared" ref="O12:O29" si="11">+M12+N12</f>
        <v>1066994</v>
      </c>
      <c r="P12" s="5">
        <f>SUM(O12-L12)</f>
        <v>-613829</v>
      </c>
      <c r="R12" s="50"/>
      <c r="S12" s="50"/>
      <c r="T12" s="50"/>
      <c r="U12" s="50"/>
      <c r="V12" s="50"/>
      <c r="W12" s="50"/>
      <c r="X12" s="50"/>
      <c r="Y12" s="50"/>
      <c r="Z12" s="50"/>
    </row>
    <row r="13" spans="1:26" ht="12.75" customHeight="1" x14ac:dyDescent="0.2">
      <c r="A13" s="4" t="s">
        <v>82</v>
      </c>
      <c r="B13" s="15">
        <v>420</v>
      </c>
      <c r="C13" s="15"/>
      <c r="D13" s="15">
        <f t="shared" si="7"/>
        <v>420</v>
      </c>
      <c r="E13" s="15">
        <v>420</v>
      </c>
      <c r="F13" s="15"/>
      <c r="G13" s="15">
        <f t="shared" si="8"/>
        <v>420</v>
      </c>
      <c r="H13" s="56"/>
      <c r="I13" s="15"/>
      <c r="J13" s="15">
        <f t="shared" si="10"/>
        <v>420</v>
      </c>
      <c r="K13" s="15">
        <f t="shared" si="10"/>
        <v>0</v>
      </c>
      <c r="L13" s="15">
        <f t="shared" si="9"/>
        <v>420</v>
      </c>
      <c r="M13" s="5">
        <v>94</v>
      </c>
      <c r="N13" s="5"/>
      <c r="O13" s="46">
        <f t="shared" si="11"/>
        <v>94</v>
      </c>
      <c r="P13" s="5">
        <f t="shared" ref="P13:P77" si="12">SUM(O13-L13)</f>
        <v>-326</v>
      </c>
      <c r="R13" s="50"/>
      <c r="S13" s="50"/>
      <c r="T13" s="50"/>
      <c r="U13" s="50"/>
      <c r="V13" s="50"/>
      <c r="W13" s="50"/>
      <c r="X13" s="50"/>
      <c r="Y13" s="50"/>
      <c r="Z13" s="50"/>
    </row>
    <row r="14" spans="1:26" ht="12.75" customHeight="1" x14ac:dyDescent="0.2">
      <c r="A14" s="4" t="s">
        <v>37</v>
      </c>
      <c r="B14" s="15">
        <v>848</v>
      </c>
      <c r="C14" s="15"/>
      <c r="D14" s="15">
        <f t="shared" si="7"/>
        <v>848</v>
      </c>
      <c r="E14" s="15">
        <v>848</v>
      </c>
      <c r="F14" s="15"/>
      <c r="G14" s="15">
        <f t="shared" si="8"/>
        <v>848</v>
      </c>
      <c r="H14" s="56"/>
      <c r="I14" s="15"/>
      <c r="J14" s="15">
        <f t="shared" si="10"/>
        <v>848</v>
      </c>
      <c r="K14" s="15">
        <f t="shared" si="10"/>
        <v>0</v>
      </c>
      <c r="L14" s="15">
        <f t="shared" si="9"/>
        <v>848</v>
      </c>
      <c r="M14" s="5">
        <v>848</v>
      </c>
      <c r="N14" s="5"/>
      <c r="O14" s="46">
        <f t="shared" si="11"/>
        <v>848</v>
      </c>
      <c r="P14" s="5">
        <f t="shared" si="12"/>
        <v>0</v>
      </c>
      <c r="R14" s="50"/>
      <c r="S14" s="50"/>
      <c r="T14" s="50"/>
      <c r="U14" s="50"/>
      <c r="V14" s="50"/>
      <c r="W14" s="50"/>
      <c r="X14" s="50"/>
      <c r="Y14" s="50"/>
      <c r="Z14" s="50"/>
    </row>
    <row r="15" spans="1:26" ht="12.75" customHeight="1" x14ac:dyDescent="0.2">
      <c r="A15" s="41" t="s">
        <v>83</v>
      </c>
      <c r="B15" s="17">
        <v>79557</v>
      </c>
      <c r="C15" s="17"/>
      <c r="D15" s="17">
        <f t="shared" si="7"/>
        <v>79557</v>
      </c>
      <c r="E15" s="17">
        <v>119396</v>
      </c>
      <c r="F15" s="17"/>
      <c r="G15" s="15">
        <f t="shared" si="8"/>
        <v>119396</v>
      </c>
      <c r="H15" s="56"/>
      <c r="I15" s="15"/>
      <c r="J15" s="15">
        <f t="shared" si="10"/>
        <v>119396</v>
      </c>
      <c r="K15" s="15">
        <f t="shared" si="10"/>
        <v>0</v>
      </c>
      <c r="L15" s="15">
        <f t="shared" si="9"/>
        <v>119396</v>
      </c>
      <c r="M15" s="5">
        <v>55134</v>
      </c>
      <c r="N15" s="5">
        <v>14886</v>
      </c>
      <c r="O15" s="46">
        <f t="shared" si="11"/>
        <v>70020</v>
      </c>
      <c r="P15" s="5">
        <f t="shared" si="12"/>
        <v>-49376</v>
      </c>
      <c r="R15" s="50"/>
      <c r="S15" s="50"/>
      <c r="T15" s="50"/>
      <c r="U15" s="50"/>
      <c r="V15" s="50"/>
      <c r="W15" s="50"/>
      <c r="X15" s="50"/>
      <c r="Y15" s="50"/>
      <c r="Z15" s="50"/>
    </row>
    <row r="16" spans="1:26" ht="12.75" customHeight="1" x14ac:dyDescent="0.2">
      <c r="A16" s="18" t="s">
        <v>79</v>
      </c>
      <c r="B16" s="17">
        <v>471452</v>
      </c>
      <c r="C16" s="17"/>
      <c r="D16" s="18">
        <f t="shared" si="7"/>
        <v>471452</v>
      </c>
      <c r="E16" s="17">
        <v>471452</v>
      </c>
      <c r="F16" s="17"/>
      <c r="G16" s="15">
        <f t="shared" si="8"/>
        <v>471452</v>
      </c>
      <c r="H16" s="56"/>
      <c r="I16" s="15"/>
      <c r="J16" s="15">
        <f t="shared" si="10"/>
        <v>471452</v>
      </c>
      <c r="K16" s="15">
        <f t="shared" si="10"/>
        <v>0</v>
      </c>
      <c r="L16" s="15">
        <f t="shared" si="9"/>
        <v>471452</v>
      </c>
      <c r="M16" s="5"/>
      <c r="N16" s="5"/>
      <c r="O16" s="46">
        <f t="shared" si="11"/>
        <v>0</v>
      </c>
      <c r="P16" s="5">
        <f t="shared" si="12"/>
        <v>-471452</v>
      </c>
      <c r="R16" s="50"/>
      <c r="S16" s="50"/>
      <c r="T16" s="50"/>
      <c r="U16" s="50"/>
      <c r="V16" s="50"/>
      <c r="W16" s="50"/>
      <c r="X16" s="50"/>
      <c r="Y16" s="50"/>
      <c r="Z16" s="50"/>
    </row>
    <row r="17" spans="1:26" ht="12.75" customHeight="1" x14ac:dyDescent="0.2">
      <c r="A17" s="18" t="s">
        <v>84</v>
      </c>
      <c r="B17" s="17">
        <v>150000</v>
      </c>
      <c r="C17" s="17"/>
      <c r="D17" s="18">
        <f t="shared" si="7"/>
        <v>150000</v>
      </c>
      <c r="E17" s="17">
        <v>150000</v>
      </c>
      <c r="F17" s="17"/>
      <c r="G17" s="15">
        <f t="shared" si="8"/>
        <v>150000</v>
      </c>
      <c r="H17" s="56"/>
      <c r="I17" s="15"/>
      <c r="J17" s="15">
        <f t="shared" si="10"/>
        <v>150000</v>
      </c>
      <c r="K17" s="15">
        <f t="shared" si="10"/>
        <v>0</v>
      </c>
      <c r="L17" s="15">
        <f t="shared" si="9"/>
        <v>150000</v>
      </c>
      <c r="M17" s="5"/>
      <c r="N17" s="5"/>
      <c r="O17" s="46">
        <f t="shared" si="11"/>
        <v>0</v>
      </c>
      <c r="P17" s="5">
        <f t="shared" si="12"/>
        <v>-150000</v>
      </c>
      <c r="R17" s="50"/>
      <c r="S17" s="50"/>
      <c r="T17" s="50"/>
      <c r="U17" s="50"/>
      <c r="V17" s="50"/>
      <c r="W17" s="50"/>
      <c r="X17" s="50"/>
      <c r="Y17" s="50"/>
      <c r="Z17" s="50"/>
    </row>
    <row r="18" spans="1:26" ht="12.75" customHeight="1" x14ac:dyDescent="0.2">
      <c r="A18" s="18" t="s">
        <v>85</v>
      </c>
      <c r="B18" s="17">
        <v>181128</v>
      </c>
      <c r="C18" s="17"/>
      <c r="D18" s="18">
        <f t="shared" si="7"/>
        <v>181128</v>
      </c>
      <c r="E18" s="17">
        <v>181128</v>
      </c>
      <c r="F18" s="17"/>
      <c r="G18" s="15">
        <f t="shared" si="8"/>
        <v>181128</v>
      </c>
      <c r="H18" s="56"/>
      <c r="I18" s="15"/>
      <c r="J18" s="15">
        <f t="shared" si="10"/>
        <v>181128</v>
      </c>
      <c r="K18" s="15">
        <f t="shared" si="10"/>
        <v>0</v>
      </c>
      <c r="L18" s="15">
        <f t="shared" si="9"/>
        <v>181128</v>
      </c>
      <c r="M18" s="5"/>
      <c r="N18" s="5"/>
      <c r="O18" s="46">
        <f t="shared" si="11"/>
        <v>0</v>
      </c>
      <c r="P18" s="5">
        <f t="shared" si="12"/>
        <v>-181128</v>
      </c>
      <c r="R18" s="50"/>
      <c r="S18" s="50"/>
      <c r="T18" s="50"/>
      <c r="U18" s="50"/>
      <c r="V18" s="50"/>
      <c r="W18" s="50"/>
      <c r="X18" s="50"/>
      <c r="Y18" s="50"/>
      <c r="Z18" s="50"/>
    </row>
    <row r="19" spans="1:26" ht="12.75" customHeight="1" x14ac:dyDescent="0.2">
      <c r="A19" s="18" t="s">
        <v>86</v>
      </c>
      <c r="B19" s="17">
        <v>50000</v>
      </c>
      <c r="C19" s="17"/>
      <c r="D19" s="18">
        <f t="shared" si="7"/>
        <v>50000</v>
      </c>
      <c r="E19" s="17">
        <v>50000</v>
      </c>
      <c r="F19" s="17"/>
      <c r="G19" s="15">
        <f t="shared" si="8"/>
        <v>50000</v>
      </c>
      <c r="H19" s="56"/>
      <c r="I19" s="15"/>
      <c r="J19" s="15">
        <f t="shared" si="10"/>
        <v>50000</v>
      </c>
      <c r="K19" s="15">
        <f t="shared" si="10"/>
        <v>0</v>
      </c>
      <c r="L19" s="15">
        <f t="shared" si="9"/>
        <v>50000</v>
      </c>
      <c r="M19" s="5"/>
      <c r="N19" s="5"/>
      <c r="O19" s="46">
        <f t="shared" si="11"/>
        <v>0</v>
      </c>
      <c r="P19" s="5">
        <f t="shared" si="12"/>
        <v>-50000</v>
      </c>
      <c r="R19" s="50"/>
      <c r="S19" s="50"/>
      <c r="T19" s="50"/>
      <c r="U19" s="50"/>
      <c r="V19" s="50"/>
      <c r="W19" s="50"/>
      <c r="X19" s="50"/>
      <c r="Y19" s="50"/>
      <c r="Z19" s="50"/>
    </row>
    <row r="20" spans="1:26" ht="12.75" customHeight="1" x14ac:dyDescent="0.2">
      <c r="A20" s="18" t="s">
        <v>110</v>
      </c>
      <c r="B20" s="17"/>
      <c r="C20" s="17"/>
      <c r="D20" s="18"/>
      <c r="E20" s="17">
        <v>1630</v>
      </c>
      <c r="F20" s="17"/>
      <c r="G20" s="15">
        <f t="shared" si="8"/>
        <v>1630</v>
      </c>
      <c r="H20" s="56"/>
      <c r="I20" s="15"/>
      <c r="J20" s="15">
        <f t="shared" si="10"/>
        <v>1630</v>
      </c>
      <c r="K20" s="15">
        <f t="shared" si="10"/>
        <v>0</v>
      </c>
      <c r="L20" s="15">
        <f t="shared" si="9"/>
        <v>1630</v>
      </c>
      <c r="M20" s="5">
        <v>1330</v>
      </c>
      <c r="N20" s="5">
        <v>300</v>
      </c>
      <c r="O20" s="46">
        <f t="shared" si="11"/>
        <v>1630</v>
      </c>
      <c r="P20" s="5">
        <f t="shared" si="12"/>
        <v>0</v>
      </c>
      <c r="R20" s="50"/>
      <c r="S20" s="50"/>
      <c r="T20" s="50"/>
      <c r="U20" s="50"/>
      <c r="V20" s="50"/>
      <c r="W20" s="50"/>
      <c r="X20" s="50"/>
      <c r="Y20" s="50"/>
      <c r="Z20" s="50"/>
    </row>
    <row r="21" spans="1:26" ht="12.75" customHeight="1" x14ac:dyDescent="0.2">
      <c r="A21" s="18" t="s">
        <v>116</v>
      </c>
      <c r="B21" s="17"/>
      <c r="C21" s="17"/>
      <c r="D21" s="18"/>
      <c r="E21" s="17">
        <v>57824</v>
      </c>
      <c r="F21" s="17"/>
      <c r="G21" s="15">
        <f t="shared" si="8"/>
        <v>57824</v>
      </c>
      <c r="H21" s="56">
        <f>-953-949</f>
        <v>-1902</v>
      </c>
      <c r="I21" s="15"/>
      <c r="J21" s="15">
        <f t="shared" si="10"/>
        <v>55922</v>
      </c>
      <c r="K21" s="15">
        <f t="shared" si="10"/>
        <v>0</v>
      </c>
      <c r="L21" s="15">
        <f t="shared" si="9"/>
        <v>55922</v>
      </c>
      <c r="M21" s="5">
        <v>26283</v>
      </c>
      <c r="N21" s="5">
        <v>1690</v>
      </c>
      <c r="O21" s="46">
        <f t="shared" si="11"/>
        <v>27973</v>
      </c>
      <c r="P21" s="5">
        <f t="shared" si="12"/>
        <v>-27949</v>
      </c>
      <c r="R21" s="50"/>
      <c r="S21" s="50"/>
      <c r="T21" s="50"/>
      <c r="U21" s="50"/>
      <c r="V21" s="50"/>
      <c r="W21" s="50"/>
      <c r="X21" s="50"/>
      <c r="Y21" s="50"/>
      <c r="Z21" s="50"/>
    </row>
    <row r="22" spans="1:26" ht="12.75" customHeight="1" x14ac:dyDescent="0.2">
      <c r="A22" s="18" t="s">
        <v>127</v>
      </c>
      <c r="B22" s="17"/>
      <c r="C22" s="17"/>
      <c r="D22" s="18"/>
      <c r="E22" s="17">
        <v>210487</v>
      </c>
      <c r="F22" s="17"/>
      <c r="G22" s="15">
        <f t="shared" si="8"/>
        <v>210487</v>
      </c>
      <c r="H22" s="56"/>
      <c r="I22" s="15"/>
      <c r="J22" s="15">
        <f t="shared" si="10"/>
        <v>210487</v>
      </c>
      <c r="K22" s="15">
        <f t="shared" si="10"/>
        <v>0</v>
      </c>
      <c r="L22" s="15">
        <f t="shared" si="9"/>
        <v>210487</v>
      </c>
      <c r="M22" s="5"/>
      <c r="N22" s="5"/>
      <c r="O22" s="46">
        <f t="shared" si="11"/>
        <v>0</v>
      </c>
      <c r="P22" s="5">
        <f t="shared" si="12"/>
        <v>-210487</v>
      </c>
      <c r="R22" s="50"/>
      <c r="S22" s="50"/>
      <c r="T22" s="50"/>
      <c r="U22" s="50"/>
      <c r="V22" s="50"/>
      <c r="W22" s="50"/>
      <c r="X22" s="50"/>
      <c r="Y22" s="50"/>
      <c r="Z22" s="50"/>
    </row>
    <row r="23" spans="1:26" ht="12.75" customHeight="1" x14ac:dyDescent="0.2">
      <c r="A23" s="18" t="s">
        <v>128</v>
      </c>
      <c r="B23" s="17"/>
      <c r="C23" s="17"/>
      <c r="D23" s="18"/>
      <c r="E23" s="17">
        <v>54506</v>
      </c>
      <c r="F23" s="17"/>
      <c r="G23" s="15">
        <f t="shared" si="8"/>
        <v>54506</v>
      </c>
      <c r="H23" s="56"/>
      <c r="I23" s="15"/>
      <c r="J23" s="15">
        <f t="shared" si="10"/>
        <v>54506</v>
      </c>
      <c r="K23" s="15">
        <f t="shared" si="10"/>
        <v>0</v>
      </c>
      <c r="L23" s="15">
        <f t="shared" si="9"/>
        <v>54506</v>
      </c>
      <c r="M23" s="5"/>
      <c r="N23" s="5"/>
      <c r="O23" s="46">
        <f t="shared" si="11"/>
        <v>0</v>
      </c>
      <c r="P23" s="5">
        <f t="shared" si="12"/>
        <v>-54506</v>
      </c>
      <c r="R23" s="50"/>
      <c r="S23" s="50"/>
      <c r="T23" s="50"/>
      <c r="U23" s="50"/>
      <c r="V23" s="50"/>
      <c r="W23" s="50"/>
      <c r="X23" s="50"/>
      <c r="Y23" s="50"/>
      <c r="Z23" s="50"/>
    </row>
    <row r="24" spans="1:26" ht="12.75" customHeight="1" x14ac:dyDescent="0.2">
      <c r="A24" s="18" t="s">
        <v>133</v>
      </c>
      <c r="B24" s="17"/>
      <c r="C24" s="17"/>
      <c r="D24" s="18"/>
      <c r="E24" s="17">
        <v>264138</v>
      </c>
      <c r="F24" s="17"/>
      <c r="G24" s="15">
        <f t="shared" si="8"/>
        <v>264138</v>
      </c>
      <c r="H24" s="56"/>
      <c r="I24" s="15"/>
      <c r="J24" s="15">
        <f t="shared" si="10"/>
        <v>264138</v>
      </c>
      <c r="K24" s="15">
        <f t="shared" si="10"/>
        <v>0</v>
      </c>
      <c r="L24" s="15">
        <f t="shared" si="9"/>
        <v>264138</v>
      </c>
      <c r="M24" s="5">
        <v>618</v>
      </c>
      <c r="N24" s="5">
        <v>167</v>
      </c>
      <c r="O24" s="46">
        <f t="shared" si="11"/>
        <v>785</v>
      </c>
      <c r="P24" s="5">
        <f t="shared" si="12"/>
        <v>-263353</v>
      </c>
      <c r="R24" s="50"/>
      <c r="S24" s="50"/>
      <c r="T24" s="50"/>
      <c r="U24" s="50"/>
      <c r="V24" s="50"/>
      <c r="W24" s="50"/>
      <c r="X24" s="50"/>
      <c r="Y24" s="50"/>
      <c r="Z24" s="50"/>
    </row>
    <row r="25" spans="1:26" ht="12.75" customHeight="1" x14ac:dyDescent="0.2">
      <c r="A25" s="18" t="s">
        <v>134</v>
      </c>
      <c r="B25" s="17"/>
      <c r="C25" s="17"/>
      <c r="D25" s="18"/>
      <c r="E25" s="17">
        <v>532410</v>
      </c>
      <c r="F25" s="17"/>
      <c r="G25" s="15">
        <f t="shared" si="8"/>
        <v>532410</v>
      </c>
      <c r="H25" s="56"/>
      <c r="I25" s="15"/>
      <c r="J25" s="15">
        <f t="shared" si="10"/>
        <v>532410</v>
      </c>
      <c r="K25" s="15">
        <f t="shared" si="10"/>
        <v>0</v>
      </c>
      <c r="L25" s="15">
        <f t="shared" si="9"/>
        <v>532410</v>
      </c>
      <c r="M25" s="5">
        <v>44</v>
      </c>
      <c r="N25" s="5">
        <v>12</v>
      </c>
      <c r="O25" s="46">
        <f t="shared" si="11"/>
        <v>56</v>
      </c>
      <c r="P25" s="5">
        <f t="shared" si="12"/>
        <v>-532354</v>
      </c>
      <c r="R25" s="50"/>
      <c r="S25" s="50"/>
      <c r="T25" s="50"/>
      <c r="U25" s="50"/>
      <c r="V25" s="50"/>
      <c r="W25" s="50"/>
      <c r="X25" s="50"/>
      <c r="Y25" s="50"/>
      <c r="Z25" s="50"/>
    </row>
    <row r="26" spans="1:26" ht="12.75" customHeight="1" x14ac:dyDescent="0.2">
      <c r="A26" s="18" t="s">
        <v>175</v>
      </c>
      <c r="B26" s="17"/>
      <c r="C26" s="17"/>
      <c r="D26" s="18"/>
      <c r="E26" s="17"/>
      <c r="F26" s="17"/>
      <c r="G26" s="15"/>
      <c r="H26" s="56">
        <v>5874</v>
      </c>
      <c r="I26" s="15"/>
      <c r="J26" s="15">
        <f t="shared" si="10"/>
        <v>5874</v>
      </c>
      <c r="K26" s="15">
        <f t="shared" si="10"/>
        <v>0</v>
      </c>
      <c r="L26" s="15">
        <f t="shared" si="9"/>
        <v>5874</v>
      </c>
      <c r="M26" s="5">
        <v>4625</v>
      </c>
      <c r="N26" s="5">
        <v>1249</v>
      </c>
      <c r="O26" s="46">
        <f t="shared" si="11"/>
        <v>5874</v>
      </c>
      <c r="P26" s="5">
        <f t="shared" si="12"/>
        <v>0</v>
      </c>
      <c r="R26" s="50"/>
      <c r="S26" t="s">
        <v>162</v>
      </c>
      <c r="T26" s="50"/>
      <c r="U26" s="50"/>
      <c r="V26" s="50"/>
      <c r="W26" s="50"/>
      <c r="X26" s="50"/>
      <c r="Y26" s="50"/>
      <c r="Z26" s="50"/>
    </row>
    <row r="27" spans="1:26" ht="12.75" customHeight="1" x14ac:dyDescent="0.2">
      <c r="A27" s="18" t="s">
        <v>148</v>
      </c>
      <c r="B27" s="17"/>
      <c r="C27" s="17"/>
      <c r="D27" s="18"/>
      <c r="E27" s="17"/>
      <c r="F27" s="17"/>
      <c r="G27" s="15"/>
      <c r="H27" s="56">
        <v>1820</v>
      </c>
      <c r="I27" s="15"/>
      <c r="J27" s="15">
        <f t="shared" si="10"/>
        <v>1820</v>
      </c>
      <c r="K27" s="15">
        <f t="shared" si="10"/>
        <v>0</v>
      </c>
      <c r="L27" s="15">
        <f t="shared" si="9"/>
        <v>1820</v>
      </c>
      <c r="M27" s="5">
        <v>1820</v>
      </c>
      <c r="N27" s="5"/>
      <c r="O27" s="46">
        <f t="shared" si="11"/>
        <v>1820</v>
      </c>
      <c r="P27" s="5">
        <f t="shared" si="12"/>
        <v>0</v>
      </c>
      <c r="R27" s="50"/>
      <c r="S27" s="50"/>
      <c r="T27" s="50"/>
      <c r="U27" s="50"/>
      <c r="V27" s="50"/>
      <c r="W27" s="50"/>
      <c r="X27" s="50"/>
      <c r="Y27" s="50"/>
      <c r="Z27" s="50"/>
    </row>
    <row r="28" spans="1:26" ht="12.75" customHeight="1" x14ac:dyDescent="0.2">
      <c r="A28" s="18" t="s">
        <v>161</v>
      </c>
      <c r="B28" s="17"/>
      <c r="C28" s="17"/>
      <c r="D28" s="18"/>
      <c r="E28" s="17"/>
      <c r="F28" s="17"/>
      <c r="G28" s="15"/>
      <c r="H28" s="56"/>
      <c r="I28" s="15"/>
      <c r="J28" s="15"/>
      <c r="K28" s="15"/>
      <c r="L28" s="15"/>
      <c r="M28" s="5">
        <v>302</v>
      </c>
      <c r="N28" s="5">
        <v>82</v>
      </c>
      <c r="O28" s="46">
        <f t="shared" si="11"/>
        <v>384</v>
      </c>
      <c r="P28" s="58">
        <f t="shared" si="12"/>
        <v>384</v>
      </c>
      <c r="Q28" s="59"/>
      <c r="R28" s="50"/>
      <c r="S28" s="50"/>
      <c r="T28" s="50"/>
      <c r="U28" s="50"/>
      <c r="V28" s="50"/>
      <c r="W28" s="50"/>
      <c r="X28" s="50"/>
      <c r="Y28" s="50"/>
      <c r="Z28" s="50"/>
    </row>
    <row r="29" spans="1:26" ht="12.75" customHeight="1" x14ac:dyDescent="0.2">
      <c r="A29" s="18" t="s">
        <v>163</v>
      </c>
      <c r="B29" s="17"/>
      <c r="C29" s="17"/>
      <c r="D29" s="18"/>
      <c r="E29" s="17"/>
      <c r="F29" s="17"/>
      <c r="G29" s="15"/>
      <c r="H29" s="56"/>
      <c r="I29" s="15"/>
      <c r="J29" s="15"/>
      <c r="K29" s="15"/>
      <c r="L29" s="15"/>
      <c r="M29" s="5">
        <v>1898</v>
      </c>
      <c r="N29" s="5">
        <v>512</v>
      </c>
      <c r="O29" s="46">
        <f t="shared" si="11"/>
        <v>2410</v>
      </c>
      <c r="P29" s="58">
        <f t="shared" si="12"/>
        <v>2410</v>
      </c>
      <c r="Q29" s="59"/>
      <c r="R29" s="50">
        <f>1897.5*1.27</f>
        <v>2409.8249999999998</v>
      </c>
      <c r="S29" t="s">
        <v>177</v>
      </c>
      <c r="T29" s="50"/>
      <c r="U29" s="50"/>
      <c r="V29" s="50"/>
      <c r="W29" s="50"/>
      <c r="X29" s="50"/>
      <c r="Y29" s="50"/>
      <c r="Z29" s="50"/>
    </row>
    <row r="30" spans="1:26" ht="12.75" customHeight="1" x14ac:dyDescent="0.2">
      <c r="A30" s="5"/>
      <c r="B30" s="15"/>
      <c r="C30" s="15"/>
      <c r="D30" s="15"/>
      <c r="E30" s="15"/>
      <c r="F30" s="15"/>
      <c r="G30" s="33"/>
      <c r="H30" s="56"/>
      <c r="I30" s="15"/>
      <c r="J30" s="15"/>
      <c r="K30" s="15"/>
      <c r="L30" s="15"/>
      <c r="M30" s="5"/>
      <c r="N30" s="5"/>
      <c r="O30" s="47"/>
      <c r="P30" s="5"/>
      <c r="R30" s="50"/>
      <c r="T30" s="50"/>
      <c r="U30" s="50"/>
      <c r="V30" s="50"/>
      <c r="W30" s="50"/>
      <c r="X30" s="50"/>
      <c r="Y30" s="50"/>
      <c r="Z30" s="50"/>
    </row>
    <row r="31" spans="1:26" ht="12.75" customHeight="1" x14ac:dyDescent="0.2">
      <c r="A31" s="3" t="s">
        <v>40</v>
      </c>
      <c r="B31" s="34">
        <f>SUM(B32:B32)</f>
        <v>1000</v>
      </c>
      <c r="C31" s="34">
        <f>SUM(C32:C32)</f>
        <v>0</v>
      </c>
      <c r="D31" s="34">
        <f>SUM(D32:D32)</f>
        <v>1000</v>
      </c>
      <c r="E31" s="34">
        <f>SUM(E32:E32)</f>
        <v>1000</v>
      </c>
      <c r="F31" s="34">
        <f t="shared" ref="F31:O31" si="13">SUM(F32:F32)</f>
        <v>0</v>
      </c>
      <c r="G31" s="34">
        <f t="shared" si="13"/>
        <v>1000</v>
      </c>
      <c r="H31" s="57">
        <f t="shared" si="13"/>
        <v>0</v>
      </c>
      <c r="I31" s="34">
        <f t="shared" si="13"/>
        <v>0</v>
      </c>
      <c r="J31" s="34">
        <f t="shared" si="13"/>
        <v>1000</v>
      </c>
      <c r="K31" s="34">
        <f t="shared" si="13"/>
        <v>0</v>
      </c>
      <c r="L31" s="34">
        <f t="shared" si="13"/>
        <v>1000</v>
      </c>
      <c r="M31" s="34">
        <f t="shared" si="13"/>
        <v>0</v>
      </c>
      <c r="N31" s="34">
        <f t="shared" si="13"/>
        <v>0</v>
      </c>
      <c r="O31" s="34">
        <f t="shared" si="13"/>
        <v>0</v>
      </c>
      <c r="P31" s="34">
        <f t="shared" si="12"/>
        <v>-1000</v>
      </c>
      <c r="Q31" s="54">
        <f>SUM(P32)</f>
        <v>-1000</v>
      </c>
      <c r="R31" s="50"/>
      <c r="S31" s="50"/>
      <c r="T31" s="50"/>
      <c r="U31" s="50"/>
      <c r="V31" s="50"/>
      <c r="W31" s="50"/>
      <c r="X31" s="50"/>
      <c r="Y31" s="50"/>
      <c r="Z31" s="50"/>
    </row>
    <row r="32" spans="1:26" ht="12.75" customHeight="1" x14ac:dyDescent="0.2">
      <c r="A32" s="4" t="s">
        <v>24</v>
      </c>
      <c r="B32" s="15">
        <v>1000</v>
      </c>
      <c r="C32" s="15"/>
      <c r="D32" s="5">
        <f>SUM(B32:C32)</f>
        <v>1000</v>
      </c>
      <c r="E32" s="15">
        <v>1000</v>
      </c>
      <c r="F32" s="15"/>
      <c r="G32" s="18">
        <f t="shared" si="8"/>
        <v>1000</v>
      </c>
      <c r="H32" s="56"/>
      <c r="I32" s="15"/>
      <c r="J32" s="15">
        <f t="shared" si="10"/>
        <v>1000</v>
      </c>
      <c r="K32" s="15">
        <f t="shared" si="10"/>
        <v>0</v>
      </c>
      <c r="L32" s="15">
        <f t="shared" si="9"/>
        <v>1000</v>
      </c>
      <c r="M32" s="5"/>
      <c r="N32" s="5"/>
      <c r="O32" s="46">
        <f t="shared" ref="O32" si="14">+M32+N32</f>
        <v>0</v>
      </c>
      <c r="P32" s="5">
        <f t="shared" si="12"/>
        <v>-1000</v>
      </c>
      <c r="R32" s="50"/>
      <c r="S32" s="50"/>
      <c r="T32" s="50"/>
      <c r="U32" s="50"/>
      <c r="V32" s="50"/>
      <c r="W32" s="50"/>
      <c r="X32" s="50"/>
      <c r="Y32" s="50"/>
      <c r="Z32" s="50"/>
    </row>
    <row r="33" spans="1:26" ht="12.75" customHeight="1" x14ac:dyDescent="0.2">
      <c r="A33" s="5"/>
      <c r="B33" s="17"/>
      <c r="C33" s="17"/>
      <c r="D33" s="17"/>
      <c r="E33" s="17"/>
      <c r="F33" s="17"/>
      <c r="G33" s="17"/>
      <c r="H33" s="56"/>
      <c r="I33" s="15"/>
      <c r="J33" s="15"/>
      <c r="K33" s="15"/>
      <c r="L33" s="15"/>
      <c r="M33" s="5"/>
      <c r="N33" s="5"/>
      <c r="O33" s="46"/>
      <c r="P33" s="42"/>
      <c r="R33" s="50"/>
      <c r="S33" s="50"/>
      <c r="T33" s="50"/>
      <c r="U33" s="50"/>
      <c r="V33" s="50"/>
      <c r="W33" s="50"/>
      <c r="X33" s="50"/>
      <c r="Y33" s="50"/>
      <c r="Z33" s="50"/>
    </row>
    <row r="34" spans="1:26" ht="12.75" customHeight="1" x14ac:dyDescent="0.2">
      <c r="A34" s="2" t="s">
        <v>7</v>
      </c>
      <c r="B34" s="3">
        <f>SUM(B35:B36)</f>
        <v>1792870</v>
      </c>
      <c r="C34" s="3">
        <f t="shared" ref="C34:O34" si="15">SUM(C35:C36)</f>
        <v>0</v>
      </c>
      <c r="D34" s="3">
        <f t="shared" si="15"/>
        <v>1792870</v>
      </c>
      <c r="E34" s="3">
        <f t="shared" si="15"/>
        <v>1798594</v>
      </c>
      <c r="F34" s="3">
        <f t="shared" si="15"/>
        <v>0</v>
      </c>
      <c r="G34" s="3">
        <f t="shared" si="15"/>
        <v>1798594</v>
      </c>
      <c r="H34" s="3">
        <f t="shared" si="15"/>
        <v>0</v>
      </c>
      <c r="I34" s="3">
        <f t="shared" si="15"/>
        <v>0</v>
      </c>
      <c r="J34" s="3">
        <f t="shared" si="15"/>
        <v>1798594</v>
      </c>
      <c r="K34" s="3">
        <f t="shared" si="15"/>
        <v>0</v>
      </c>
      <c r="L34" s="3">
        <f t="shared" si="15"/>
        <v>1798594</v>
      </c>
      <c r="M34" s="3">
        <f t="shared" si="15"/>
        <v>5433</v>
      </c>
      <c r="N34" s="3">
        <f t="shared" si="15"/>
        <v>0</v>
      </c>
      <c r="O34" s="3">
        <f t="shared" si="15"/>
        <v>5433</v>
      </c>
      <c r="P34" s="34">
        <f t="shared" si="12"/>
        <v>-1793161</v>
      </c>
      <c r="Q34" s="31">
        <f>SUM(P35:P36)</f>
        <v>-1793161</v>
      </c>
      <c r="R34" s="50"/>
      <c r="S34" s="50"/>
      <c r="T34" s="50"/>
      <c r="U34" s="50"/>
      <c r="V34" s="50"/>
      <c r="W34" s="50"/>
      <c r="X34" s="50"/>
      <c r="Y34" s="50"/>
      <c r="Z34" s="50"/>
    </row>
    <row r="35" spans="1:26" ht="12.75" customHeight="1" x14ac:dyDescent="0.2">
      <c r="A35" s="4" t="s">
        <v>87</v>
      </c>
      <c r="B35" s="5">
        <v>1792870</v>
      </c>
      <c r="C35" s="5"/>
      <c r="D35" s="5">
        <f>SUM(B35:C35)</f>
        <v>1792870</v>
      </c>
      <c r="E35" s="5">
        <v>1792870</v>
      </c>
      <c r="F35" s="5"/>
      <c r="G35" s="18">
        <f t="shared" si="8"/>
        <v>1792870</v>
      </c>
      <c r="H35" s="56"/>
      <c r="I35" s="15"/>
      <c r="J35" s="15">
        <f t="shared" si="10"/>
        <v>1792870</v>
      </c>
      <c r="K35" s="15">
        <f t="shared" si="10"/>
        <v>0</v>
      </c>
      <c r="L35" s="15">
        <f t="shared" si="9"/>
        <v>1792870</v>
      </c>
      <c r="M35" s="5"/>
      <c r="N35" s="5"/>
      <c r="O35" s="46">
        <f t="shared" si="2"/>
        <v>0</v>
      </c>
      <c r="P35" s="5">
        <f t="shared" si="12"/>
        <v>-1792870</v>
      </c>
      <c r="R35" s="50"/>
      <c r="S35" s="50"/>
      <c r="T35" s="50"/>
      <c r="U35" s="50"/>
      <c r="V35" s="50"/>
      <c r="W35" s="50"/>
      <c r="X35" s="50"/>
      <c r="Y35" s="50"/>
      <c r="Z35" s="50"/>
    </row>
    <row r="36" spans="1:26" ht="12.75" customHeight="1" x14ac:dyDescent="0.2">
      <c r="A36" s="19" t="s">
        <v>135</v>
      </c>
      <c r="B36" s="5"/>
      <c r="C36" s="5"/>
      <c r="D36" s="5"/>
      <c r="E36" s="5">
        <v>5724</v>
      </c>
      <c r="F36" s="5"/>
      <c r="G36" s="18">
        <f t="shared" si="8"/>
        <v>5724</v>
      </c>
      <c r="H36" s="56"/>
      <c r="I36" s="15"/>
      <c r="J36" s="15">
        <f t="shared" si="10"/>
        <v>5724</v>
      </c>
      <c r="K36" s="15">
        <f t="shared" si="10"/>
        <v>0</v>
      </c>
      <c r="L36" s="15">
        <f t="shared" si="9"/>
        <v>5724</v>
      </c>
      <c r="M36" s="5">
        <v>5433</v>
      </c>
      <c r="N36" s="5"/>
      <c r="O36" s="46">
        <f t="shared" si="2"/>
        <v>5433</v>
      </c>
      <c r="P36" s="5">
        <f t="shared" si="12"/>
        <v>-291</v>
      </c>
      <c r="Q36" s="31">
        <f>SUM(M39,M132:M148)</f>
        <v>4681</v>
      </c>
      <c r="R36" s="50"/>
      <c r="S36" s="50"/>
      <c r="T36" s="50"/>
      <c r="U36" s="50"/>
      <c r="V36" s="50"/>
      <c r="W36" s="50"/>
      <c r="X36" s="50"/>
      <c r="Y36" s="50"/>
      <c r="Z36" s="50"/>
    </row>
    <row r="37" spans="1:26" ht="12.75" customHeight="1" x14ac:dyDescent="0.2">
      <c r="A37" s="5"/>
      <c r="B37" s="17"/>
      <c r="C37" s="17"/>
      <c r="D37" s="17"/>
      <c r="E37" s="17"/>
      <c r="F37" s="17"/>
      <c r="G37" s="18"/>
      <c r="H37" s="56"/>
      <c r="I37" s="15"/>
      <c r="J37" s="15"/>
      <c r="K37" s="15"/>
      <c r="L37" s="15"/>
      <c r="M37" s="5"/>
      <c r="N37" s="5"/>
      <c r="O37" s="46"/>
      <c r="P37" s="42"/>
      <c r="R37" s="50"/>
      <c r="S37" s="50"/>
      <c r="T37" s="50"/>
      <c r="U37" s="50"/>
      <c r="V37" s="50"/>
      <c r="W37" s="50"/>
      <c r="X37" s="50"/>
      <c r="Y37" s="50"/>
      <c r="Z37" s="50"/>
    </row>
    <row r="38" spans="1:26" ht="12.75" customHeight="1" x14ac:dyDescent="0.2">
      <c r="A38" s="35" t="s">
        <v>46</v>
      </c>
      <c r="B38" s="26">
        <f>SUM(B39)</f>
        <v>3000</v>
      </c>
      <c r="C38" s="26">
        <f t="shared" ref="C38:D38" si="16">SUM(C39)</f>
        <v>0</v>
      </c>
      <c r="D38" s="26">
        <f t="shared" si="16"/>
        <v>3000</v>
      </c>
      <c r="E38" s="26">
        <f>SUM(E39)</f>
        <v>3000</v>
      </c>
      <c r="F38" s="26">
        <f t="shared" ref="F38:O38" si="17">SUM(F39)</f>
        <v>0</v>
      </c>
      <c r="G38" s="26">
        <f t="shared" si="17"/>
        <v>3000</v>
      </c>
      <c r="H38" s="3">
        <f t="shared" si="17"/>
        <v>0</v>
      </c>
      <c r="I38" s="26">
        <f t="shared" si="17"/>
        <v>0</v>
      </c>
      <c r="J38" s="26">
        <f t="shared" si="17"/>
        <v>3000</v>
      </c>
      <c r="K38" s="26">
        <f t="shared" si="17"/>
        <v>0</v>
      </c>
      <c r="L38" s="26">
        <f t="shared" si="17"/>
        <v>3000</v>
      </c>
      <c r="M38" s="26">
        <f t="shared" si="17"/>
        <v>2293</v>
      </c>
      <c r="N38" s="26">
        <f t="shared" si="17"/>
        <v>337</v>
      </c>
      <c r="O38" s="26">
        <f t="shared" si="17"/>
        <v>2630</v>
      </c>
      <c r="P38" s="26">
        <f t="shared" si="12"/>
        <v>-370</v>
      </c>
      <c r="Q38" s="31">
        <f>SUM(P39)</f>
        <v>-370</v>
      </c>
      <c r="R38" s="50"/>
      <c r="S38" s="50"/>
      <c r="T38" s="50"/>
      <c r="U38" s="50"/>
      <c r="V38" s="50"/>
      <c r="W38" s="50"/>
      <c r="X38" s="50"/>
      <c r="Y38" s="50"/>
      <c r="Z38" s="50"/>
    </row>
    <row r="39" spans="1:26" ht="12.75" customHeight="1" x14ac:dyDescent="0.2">
      <c r="A39" s="19" t="s">
        <v>47</v>
      </c>
      <c r="B39" s="17">
        <v>3000</v>
      </c>
      <c r="C39" s="17"/>
      <c r="D39" s="17">
        <f>SUM(B39:C39)</f>
        <v>3000</v>
      </c>
      <c r="E39" s="17">
        <v>3000</v>
      </c>
      <c r="F39" s="17"/>
      <c r="G39" s="18">
        <f>SUM(E39:F39)</f>
        <v>3000</v>
      </c>
      <c r="H39" s="56"/>
      <c r="I39" s="15"/>
      <c r="J39" s="15">
        <f t="shared" si="10"/>
        <v>3000</v>
      </c>
      <c r="K39" s="15">
        <f t="shared" si="10"/>
        <v>0</v>
      </c>
      <c r="L39" s="15">
        <f t="shared" si="9"/>
        <v>3000</v>
      </c>
      <c r="M39" s="5">
        <f>1251+1042</f>
        <v>2293</v>
      </c>
      <c r="N39" s="5">
        <f>337</f>
        <v>337</v>
      </c>
      <c r="O39" s="46">
        <f t="shared" si="2"/>
        <v>2630</v>
      </c>
      <c r="P39" s="5">
        <f t="shared" si="12"/>
        <v>-370</v>
      </c>
      <c r="Q39" s="31"/>
      <c r="R39" s="50"/>
      <c r="S39" s="50"/>
      <c r="T39" s="50"/>
      <c r="U39" s="50"/>
      <c r="V39" s="50"/>
      <c r="W39" s="50"/>
      <c r="X39" s="50"/>
      <c r="Y39" s="50"/>
      <c r="Z39" s="50"/>
    </row>
    <row r="40" spans="1:26" ht="12.75" customHeight="1" x14ac:dyDescent="0.2">
      <c r="A40" s="19"/>
      <c r="B40" s="17"/>
      <c r="C40" s="17"/>
      <c r="D40" s="17"/>
      <c r="E40" s="17"/>
      <c r="F40" s="17"/>
      <c r="G40" s="18"/>
      <c r="H40" s="56"/>
      <c r="I40" s="15"/>
      <c r="J40" s="15"/>
      <c r="K40" s="15"/>
      <c r="L40" s="15"/>
      <c r="M40" s="5"/>
      <c r="N40" s="5"/>
      <c r="O40" s="46"/>
      <c r="P40" s="42"/>
      <c r="R40" s="50"/>
      <c r="S40" s="50"/>
      <c r="T40" s="50"/>
      <c r="U40" s="50"/>
      <c r="V40" s="50"/>
      <c r="W40" s="50"/>
      <c r="X40" s="50"/>
      <c r="Y40" s="50"/>
      <c r="Z40" s="50"/>
    </row>
    <row r="41" spans="1:26" ht="12.75" customHeight="1" x14ac:dyDescent="0.2">
      <c r="A41" s="2" t="s">
        <v>5</v>
      </c>
      <c r="B41" s="26">
        <f>SUM(B43:B44)</f>
        <v>2000</v>
      </c>
      <c r="C41" s="26">
        <f t="shared" ref="C41:N41" si="18">SUM(C43:C44)</f>
        <v>0</v>
      </c>
      <c r="D41" s="26">
        <f t="shared" si="18"/>
        <v>2000</v>
      </c>
      <c r="E41" s="26">
        <f t="shared" si="18"/>
        <v>6001</v>
      </c>
      <c r="F41" s="26">
        <f t="shared" si="18"/>
        <v>0</v>
      </c>
      <c r="G41" s="26">
        <f t="shared" si="18"/>
        <v>6001</v>
      </c>
      <c r="H41" s="3">
        <f t="shared" si="18"/>
        <v>0</v>
      </c>
      <c r="I41" s="26">
        <f t="shared" si="18"/>
        <v>0</v>
      </c>
      <c r="J41" s="26">
        <f t="shared" si="18"/>
        <v>6001</v>
      </c>
      <c r="K41" s="26">
        <f t="shared" si="18"/>
        <v>0</v>
      </c>
      <c r="L41" s="26">
        <f t="shared" si="18"/>
        <v>6001</v>
      </c>
      <c r="M41" s="26">
        <f t="shared" si="18"/>
        <v>138</v>
      </c>
      <c r="N41" s="26">
        <f t="shared" si="18"/>
        <v>38</v>
      </c>
      <c r="O41" s="26">
        <f>SUM(O42:O44)</f>
        <v>176</v>
      </c>
      <c r="P41" s="26">
        <f t="shared" si="12"/>
        <v>-5825</v>
      </c>
      <c r="Q41" s="31">
        <f>SUM(P42:P44)</f>
        <v>-5825</v>
      </c>
      <c r="R41" s="50"/>
      <c r="S41" s="50"/>
      <c r="T41" s="50"/>
      <c r="U41" s="50"/>
      <c r="V41" s="50"/>
      <c r="W41" s="50"/>
      <c r="X41" s="50"/>
      <c r="Y41" s="50"/>
      <c r="Z41" s="50"/>
    </row>
    <row r="42" spans="1:26" ht="12.75" customHeight="1" x14ac:dyDescent="0.2">
      <c r="A42" s="29" t="s">
        <v>38</v>
      </c>
      <c r="B42" s="17"/>
      <c r="C42" s="17"/>
      <c r="D42" s="17"/>
      <c r="E42" s="17"/>
      <c r="F42" s="17"/>
      <c r="G42" s="15"/>
      <c r="H42" s="56"/>
      <c r="I42" s="15"/>
      <c r="J42" s="15"/>
      <c r="K42" s="15"/>
      <c r="L42" s="15"/>
      <c r="M42" s="5"/>
      <c r="N42" s="5"/>
      <c r="O42" s="46">
        <f t="shared" si="2"/>
        <v>0</v>
      </c>
      <c r="P42" s="5">
        <f t="shared" si="12"/>
        <v>0</v>
      </c>
      <c r="R42" s="50"/>
      <c r="S42" s="50"/>
      <c r="T42" s="50"/>
      <c r="U42" s="50"/>
      <c r="V42" s="50"/>
      <c r="W42" s="50"/>
      <c r="X42" s="50"/>
      <c r="Y42" s="50"/>
      <c r="Z42" s="50"/>
    </row>
    <row r="43" spans="1:26" ht="12.75" customHeight="1" x14ac:dyDescent="0.2">
      <c r="A43" s="5" t="s">
        <v>48</v>
      </c>
      <c r="B43" s="17">
        <v>2000</v>
      </c>
      <c r="C43" s="17"/>
      <c r="D43" s="17">
        <f>SUM(B43:C43)</f>
        <v>2000</v>
      </c>
      <c r="E43" s="17">
        <v>2000</v>
      </c>
      <c r="F43" s="17"/>
      <c r="G43" s="15">
        <f>SUM(E43:F43)</f>
        <v>2000</v>
      </c>
      <c r="H43" s="56"/>
      <c r="I43" s="15"/>
      <c r="J43" s="15">
        <f t="shared" si="10"/>
        <v>2000</v>
      </c>
      <c r="K43" s="15">
        <f t="shared" si="10"/>
        <v>0</v>
      </c>
      <c r="L43" s="15">
        <f t="shared" si="9"/>
        <v>2000</v>
      </c>
      <c r="M43" s="5">
        <v>138</v>
      </c>
      <c r="N43" s="5">
        <v>38</v>
      </c>
      <c r="O43" s="47">
        <f t="shared" si="2"/>
        <v>176</v>
      </c>
      <c r="P43" s="5">
        <f t="shared" si="12"/>
        <v>-1824</v>
      </c>
      <c r="R43" s="50"/>
      <c r="S43" s="50"/>
      <c r="T43" s="50"/>
      <c r="U43" s="50"/>
      <c r="V43" s="50"/>
      <c r="W43" s="50"/>
      <c r="X43" s="50"/>
      <c r="Y43" s="50"/>
      <c r="Z43" s="50"/>
    </row>
    <row r="44" spans="1:26" ht="12.75" customHeight="1" x14ac:dyDescent="0.2">
      <c r="A44" s="5" t="s">
        <v>118</v>
      </c>
      <c r="B44" s="17"/>
      <c r="C44" s="17"/>
      <c r="D44" s="17"/>
      <c r="E44" s="17">
        <v>4001</v>
      </c>
      <c r="F44" s="17"/>
      <c r="G44" s="15">
        <f>SUM(E44:F44)</f>
        <v>4001</v>
      </c>
      <c r="H44" s="56"/>
      <c r="I44" s="15"/>
      <c r="J44" s="15">
        <f t="shared" si="10"/>
        <v>4001</v>
      </c>
      <c r="K44" s="15">
        <f t="shared" si="10"/>
        <v>0</v>
      </c>
      <c r="L44" s="15">
        <f t="shared" si="9"/>
        <v>4001</v>
      </c>
      <c r="M44" s="5"/>
      <c r="N44" s="5"/>
      <c r="O44" s="47">
        <f t="shared" si="2"/>
        <v>0</v>
      </c>
      <c r="P44" s="5">
        <f t="shared" si="12"/>
        <v>-4001</v>
      </c>
      <c r="R44" s="50"/>
      <c r="S44" s="50"/>
      <c r="T44" s="50"/>
      <c r="U44" s="50"/>
      <c r="V44" s="50"/>
      <c r="W44" s="50"/>
      <c r="X44" s="50"/>
      <c r="Y44" s="50"/>
      <c r="Z44" s="50"/>
    </row>
    <row r="45" spans="1:26" ht="12.75" customHeight="1" x14ac:dyDescent="0.2">
      <c r="A45" s="5"/>
      <c r="B45" s="17"/>
      <c r="C45" s="17"/>
      <c r="D45" s="17"/>
      <c r="E45" s="17"/>
      <c r="F45" s="17"/>
      <c r="G45" s="15"/>
      <c r="H45" s="56"/>
      <c r="I45" s="15"/>
      <c r="J45" s="15"/>
      <c r="K45" s="15"/>
      <c r="L45" s="15"/>
      <c r="M45" s="5"/>
      <c r="N45" s="5"/>
      <c r="O45" s="47"/>
      <c r="P45" s="42"/>
      <c r="R45" s="50"/>
      <c r="S45" s="50"/>
      <c r="T45" s="50"/>
      <c r="U45" s="50"/>
      <c r="V45" s="50"/>
      <c r="W45" s="50"/>
      <c r="X45" s="50"/>
      <c r="Y45" s="50"/>
      <c r="Z45" s="50"/>
    </row>
    <row r="46" spans="1:26" ht="12.75" customHeight="1" x14ac:dyDescent="0.2">
      <c r="A46" s="3" t="s">
        <v>114</v>
      </c>
      <c r="B46" s="26">
        <f t="shared" ref="B46:N46" si="19">SUM(B47:B49)</f>
        <v>0</v>
      </c>
      <c r="C46" s="26">
        <f t="shared" si="19"/>
        <v>0</v>
      </c>
      <c r="D46" s="26">
        <f t="shared" si="19"/>
        <v>0</v>
      </c>
      <c r="E46" s="26">
        <f t="shared" si="19"/>
        <v>3747</v>
      </c>
      <c r="F46" s="26">
        <f t="shared" si="19"/>
        <v>0</v>
      </c>
      <c r="G46" s="26">
        <f t="shared" si="19"/>
        <v>3747</v>
      </c>
      <c r="H46" s="3">
        <f t="shared" si="19"/>
        <v>26372</v>
      </c>
      <c r="I46" s="26">
        <f t="shared" si="19"/>
        <v>0</v>
      </c>
      <c r="J46" s="26">
        <f t="shared" si="19"/>
        <v>30119</v>
      </c>
      <c r="K46" s="26">
        <f t="shared" si="19"/>
        <v>0</v>
      </c>
      <c r="L46" s="26">
        <f t="shared" si="19"/>
        <v>30119</v>
      </c>
      <c r="M46" s="26">
        <f t="shared" si="19"/>
        <v>3558</v>
      </c>
      <c r="N46" s="26">
        <f t="shared" si="19"/>
        <v>961</v>
      </c>
      <c r="O46" s="26">
        <f>SUM(O47:O49)</f>
        <v>4519</v>
      </c>
      <c r="P46" s="26">
        <f t="shared" si="12"/>
        <v>-25600</v>
      </c>
      <c r="Q46" s="31">
        <f>SUM(P47:P49)</f>
        <v>-25600</v>
      </c>
      <c r="R46" s="50"/>
      <c r="S46" s="50"/>
      <c r="T46" s="50"/>
      <c r="U46" s="50"/>
      <c r="V46" s="50"/>
      <c r="W46" s="50"/>
      <c r="X46" s="50"/>
      <c r="Y46" s="50"/>
      <c r="Z46" s="50"/>
    </row>
    <row r="47" spans="1:26" ht="12.75" customHeight="1" x14ac:dyDescent="0.2">
      <c r="A47" s="5" t="s">
        <v>115</v>
      </c>
      <c r="B47" s="17"/>
      <c r="C47" s="17"/>
      <c r="D47" s="17"/>
      <c r="E47" s="17">
        <v>3747</v>
      </c>
      <c r="F47" s="17"/>
      <c r="G47" s="15">
        <f>SUM(E47:F47)</f>
        <v>3747</v>
      </c>
      <c r="H47" s="56"/>
      <c r="I47" s="15"/>
      <c r="J47" s="15">
        <f t="shared" ref="J47:K49" si="20">SUM(E47,H47)</f>
        <v>3747</v>
      </c>
      <c r="K47" s="15">
        <f t="shared" si="20"/>
        <v>0</v>
      </c>
      <c r="L47" s="15">
        <f>SUM(J47:K47)</f>
        <v>3747</v>
      </c>
      <c r="M47" s="5">
        <v>2950</v>
      </c>
      <c r="N47" s="5">
        <v>797</v>
      </c>
      <c r="O47" s="47">
        <f t="shared" si="2"/>
        <v>3747</v>
      </c>
      <c r="P47" s="5">
        <f t="shared" si="12"/>
        <v>0</v>
      </c>
      <c r="R47" s="50"/>
      <c r="S47" s="50"/>
      <c r="T47" s="50"/>
      <c r="U47" s="50"/>
      <c r="V47" s="50"/>
      <c r="W47" s="50"/>
      <c r="X47" s="50"/>
      <c r="Y47" s="50"/>
      <c r="Z47" s="50"/>
    </row>
    <row r="48" spans="1:26" ht="12.75" customHeight="1" x14ac:dyDescent="0.2">
      <c r="A48" s="5" t="s">
        <v>151</v>
      </c>
      <c r="B48" s="17"/>
      <c r="C48" s="17"/>
      <c r="D48" s="17"/>
      <c r="E48" s="17"/>
      <c r="F48" s="17"/>
      <c r="G48" s="15"/>
      <c r="H48" s="56">
        <v>772</v>
      </c>
      <c r="I48" s="15"/>
      <c r="J48" s="15">
        <f t="shared" si="20"/>
        <v>772</v>
      </c>
      <c r="K48" s="15">
        <f t="shared" si="20"/>
        <v>0</v>
      </c>
      <c r="L48" s="15">
        <f>SUM(J48:K48)</f>
        <v>772</v>
      </c>
      <c r="M48" s="5">
        <v>608</v>
      </c>
      <c r="N48" s="5">
        <v>164</v>
      </c>
      <c r="O48" s="47">
        <f t="shared" si="2"/>
        <v>772</v>
      </c>
      <c r="P48" s="5">
        <f t="shared" si="12"/>
        <v>0</v>
      </c>
      <c r="R48" s="50"/>
      <c r="S48" s="50"/>
      <c r="T48" s="50"/>
      <c r="U48" s="50"/>
      <c r="V48" s="50"/>
      <c r="W48" s="50"/>
      <c r="X48" s="50"/>
      <c r="Y48" s="50"/>
      <c r="Z48" s="50"/>
    </row>
    <row r="49" spans="1:26" ht="12.75" customHeight="1" x14ac:dyDescent="0.2">
      <c r="A49" s="4" t="s">
        <v>158</v>
      </c>
      <c r="B49" s="17"/>
      <c r="C49" s="17"/>
      <c r="D49" s="17"/>
      <c r="E49" s="17"/>
      <c r="F49" s="17"/>
      <c r="G49" s="15"/>
      <c r="H49" s="56">
        <f>396+25204</f>
        <v>25600</v>
      </c>
      <c r="I49" s="15"/>
      <c r="J49" s="15">
        <f t="shared" si="20"/>
        <v>25600</v>
      </c>
      <c r="K49" s="15">
        <f t="shared" si="20"/>
        <v>0</v>
      </c>
      <c r="L49" s="15">
        <f>SUM(J49:K49)</f>
        <v>25600</v>
      </c>
      <c r="M49" s="5"/>
      <c r="N49" s="5"/>
      <c r="O49" s="47">
        <f t="shared" si="2"/>
        <v>0</v>
      </c>
      <c r="P49" s="5">
        <f t="shared" si="12"/>
        <v>-25600</v>
      </c>
      <c r="R49" s="50"/>
      <c r="S49" s="50"/>
      <c r="T49" s="50"/>
      <c r="U49" s="50"/>
      <c r="V49" s="50"/>
      <c r="W49" s="50"/>
      <c r="X49" s="50"/>
      <c r="Y49" s="50"/>
      <c r="Z49" s="50"/>
    </row>
    <row r="50" spans="1:26" ht="12.75" customHeight="1" x14ac:dyDescent="0.2">
      <c r="A50" s="5"/>
      <c r="B50" s="17"/>
      <c r="C50" s="17"/>
      <c r="D50" s="17"/>
      <c r="E50" s="17"/>
      <c r="F50" s="17"/>
      <c r="G50" s="17"/>
      <c r="H50" s="56"/>
      <c r="I50" s="17"/>
      <c r="J50" s="17"/>
      <c r="K50" s="17"/>
      <c r="L50" s="17"/>
      <c r="M50" s="5"/>
      <c r="N50" s="5"/>
      <c r="O50" s="47"/>
      <c r="P50" s="42"/>
      <c r="R50" s="50"/>
      <c r="S50" s="50"/>
      <c r="T50" s="50"/>
      <c r="U50" s="50"/>
      <c r="V50" s="50"/>
      <c r="W50" s="50"/>
      <c r="X50" s="50"/>
      <c r="Y50" s="50"/>
      <c r="Z50" s="50"/>
    </row>
    <row r="51" spans="1:26" ht="12.75" customHeight="1" x14ac:dyDescent="0.2">
      <c r="A51" s="2" t="s">
        <v>63</v>
      </c>
      <c r="B51" s="34">
        <f t="shared" ref="B51:N51" si="21">SUM(B52:B53)</f>
        <v>6350</v>
      </c>
      <c r="C51" s="34">
        <f t="shared" si="21"/>
        <v>0</v>
      </c>
      <c r="D51" s="34">
        <f t="shared" si="21"/>
        <v>6350</v>
      </c>
      <c r="E51" s="34">
        <f t="shared" si="21"/>
        <v>6350</v>
      </c>
      <c r="F51" s="34">
        <f t="shared" si="21"/>
        <v>0</v>
      </c>
      <c r="G51" s="34">
        <f t="shared" si="21"/>
        <v>6350</v>
      </c>
      <c r="H51" s="57">
        <f t="shared" si="21"/>
        <v>0</v>
      </c>
      <c r="I51" s="34">
        <f t="shared" si="21"/>
        <v>0</v>
      </c>
      <c r="J51" s="34">
        <f t="shared" si="21"/>
        <v>6350</v>
      </c>
      <c r="K51" s="34">
        <f t="shared" si="21"/>
        <v>0</v>
      </c>
      <c r="L51" s="34">
        <f t="shared" si="21"/>
        <v>6350</v>
      </c>
      <c r="M51" s="34">
        <f t="shared" si="21"/>
        <v>651</v>
      </c>
      <c r="N51" s="34">
        <f t="shared" si="21"/>
        <v>176</v>
      </c>
      <c r="O51" s="34">
        <f>SUM(O52:O53)</f>
        <v>827</v>
      </c>
      <c r="P51" s="34">
        <f t="shared" si="12"/>
        <v>-5523</v>
      </c>
      <c r="Q51" s="31">
        <f>SUM(P52:P53)</f>
        <v>-5523</v>
      </c>
      <c r="R51" s="50"/>
      <c r="S51" s="50"/>
      <c r="T51" s="50"/>
      <c r="U51" s="50"/>
      <c r="V51" s="50"/>
      <c r="W51" s="50"/>
      <c r="X51" s="50"/>
      <c r="Y51" s="50"/>
      <c r="Z51" s="50"/>
    </row>
    <row r="52" spans="1:26" ht="12.75" customHeight="1" x14ac:dyDescent="0.2">
      <c r="A52" s="5" t="s">
        <v>88</v>
      </c>
      <c r="B52" s="17">
        <v>6350</v>
      </c>
      <c r="C52" s="17"/>
      <c r="D52" s="17">
        <f>SUM(B52:C52)</f>
        <v>6350</v>
      </c>
      <c r="E52" s="17">
        <v>6350</v>
      </c>
      <c r="F52" s="17"/>
      <c r="G52" s="18">
        <f>SUM(E52:F52)</f>
        <v>6350</v>
      </c>
      <c r="H52" s="56"/>
      <c r="I52" s="15"/>
      <c r="J52" s="15">
        <f t="shared" si="10"/>
        <v>6350</v>
      </c>
      <c r="K52" s="15">
        <f t="shared" si="10"/>
        <v>0</v>
      </c>
      <c r="L52" s="15">
        <f t="shared" si="9"/>
        <v>6350</v>
      </c>
      <c r="M52" s="5"/>
      <c r="N52" s="5"/>
      <c r="O52" s="47">
        <f t="shared" si="2"/>
        <v>0</v>
      </c>
      <c r="P52" s="5">
        <f t="shared" si="12"/>
        <v>-6350</v>
      </c>
      <c r="R52" s="60"/>
      <c r="T52" s="60"/>
      <c r="U52" s="50"/>
      <c r="V52" s="50"/>
      <c r="W52" s="50"/>
      <c r="X52" s="50"/>
      <c r="Y52" s="50"/>
      <c r="Z52" s="50"/>
    </row>
    <row r="53" spans="1:26" ht="12.75" customHeight="1" x14ac:dyDescent="0.2">
      <c r="A53" s="5" t="s">
        <v>173</v>
      </c>
      <c r="B53" s="17"/>
      <c r="C53" s="17"/>
      <c r="D53" s="17"/>
      <c r="E53" s="17"/>
      <c r="F53" s="17"/>
      <c r="G53" s="18"/>
      <c r="H53" s="56"/>
      <c r="I53" s="15"/>
      <c r="J53" s="15"/>
      <c r="K53" s="15"/>
      <c r="L53" s="15"/>
      <c r="M53" s="5">
        <v>651</v>
      </c>
      <c r="N53" s="5">
        <v>176</v>
      </c>
      <c r="O53" s="47">
        <f t="shared" si="2"/>
        <v>827</v>
      </c>
      <c r="P53" s="58">
        <f t="shared" si="12"/>
        <v>827</v>
      </c>
      <c r="Q53" s="59"/>
      <c r="R53" s="50"/>
      <c r="S53" s="50"/>
      <c r="T53" s="50"/>
      <c r="U53" s="50"/>
      <c r="V53" s="50"/>
      <c r="W53" s="50"/>
      <c r="X53" s="50"/>
      <c r="Y53" s="50"/>
      <c r="Z53" s="50"/>
    </row>
    <row r="54" spans="1:26" ht="12.75" customHeight="1" x14ac:dyDescent="0.2">
      <c r="A54" s="5"/>
      <c r="B54" s="17"/>
      <c r="C54" s="17"/>
      <c r="D54" s="17"/>
      <c r="E54" s="17"/>
      <c r="F54" s="17"/>
      <c r="G54" s="18"/>
      <c r="H54" s="56"/>
      <c r="I54" s="15"/>
      <c r="J54" s="15"/>
      <c r="K54" s="15"/>
      <c r="L54" s="15"/>
      <c r="M54" s="5"/>
      <c r="N54" s="5"/>
      <c r="O54" s="47"/>
      <c r="P54" s="42"/>
      <c r="R54" s="50"/>
      <c r="S54" s="50"/>
      <c r="T54" s="50"/>
      <c r="U54" s="50"/>
      <c r="V54" s="50"/>
      <c r="W54" s="50"/>
      <c r="X54" s="50"/>
      <c r="Y54" s="50"/>
      <c r="Z54" s="50"/>
    </row>
    <row r="55" spans="1:26" ht="12.75" customHeight="1" x14ac:dyDescent="0.2">
      <c r="A55" s="2" t="s">
        <v>124</v>
      </c>
      <c r="B55" s="34">
        <f t="shared" ref="B55:N55" si="22">SUM(B56:B59)</f>
        <v>0</v>
      </c>
      <c r="C55" s="34">
        <f t="shared" si="22"/>
        <v>0</v>
      </c>
      <c r="D55" s="34">
        <f t="shared" si="22"/>
        <v>0</v>
      </c>
      <c r="E55" s="34">
        <f t="shared" si="22"/>
        <v>106579</v>
      </c>
      <c r="F55" s="34">
        <f t="shared" si="22"/>
        <v>0</v>
      </c>
      <c r="G55" s="34">
        <f t="shared" si="22"/>
        <v>106579</v>
      </c>
      <c r="H55" s="57">
        <f t="shared" si="22"/>
        <v>39162</v>
      </c>
      <c r="I55" s="34">
        <f t="shared" si="22"/>
        <v>0</v>
      </c>
      <c r="J55" s="34">
        <f t="shared" si="22"/>
        <v>145741</v>
      </c>
      <c r="K55" s="34">
        <f t="shared" si="22"/>
        <v>0</v>
      </c>
      <c r="L55" s="34">
        <f t="shared" si="22"/>
        <v>145741</v>
      </c>
      <c r="M55" s="34">
        <f t="shared" si="22"/>
        <v>84521</v>
      </c>
      <c r="N55" s="34">
        <f t="shared" si="22"/>
        <v>22820</v>
      </c>
      <c r="O55" s="34">
        <f>SUM(O56:O59)</f>
        <v>107341</v>
      </c>
      <c r="P55" s="34">
        <f t="shared" si="12"/>
        <v>-38400</v>
      </c>
      <c r="Q55" s="31">
        <f>SUM(P56:P59)</f>
        <v>-38400</v>
      </c>
      <c r="R55" s="50"/>
      <c r="S55" s="50"/>
      <c r="T55" s="50"/>
      <c r="U55" s="50"/>
      <c r="V55" s="50"/>
      <c r="W55" s="50"/>
      <c r="X55" s="50"/>
      <c r="Y55" s="50"/>
      <c r="Z55" s="50"/>
    </row>
    <row r="56" spans="1:26" ht="12.75" customHeight="1" x14ac:dyDescent="0.2">
      <c r="A56" s="4" t="s">
        <v>125</v>
      </c>
      <c r="B56" s="17"/>
      <c r="C56" s="17"/>
      <c r="D56" s="17"/>
      <c r="E56" s="17">
        <v>102613</v>
      </c>
      <c r="F56" s="17"/>
      <c r="G56" s="18">
        <f>SUM(E56:F56)</f>
        <v>102613</v>
      </c>
      <c r="H56" s="56"/>
      <c r="I56" s="15"/>
      <c r="J56" s="15">
        <f t="shared" ref="J56:K59" si="23">SUM(E56,H56)</f>
        <v>102613</v>
      </c>
      <c r="K56" s="15">
        <f t="shared" si="23"/>
        <v>0</v>
      </c>
      <c r="L56" s="15">
        <f>SUM(J56:K56)</f>
        <v>102613</v>
      </c>
      <c r="M56" s="5">
        <v>80798</v>
      </c>
      <c r="N56" s="5">
        <v>21815</v>
      </c>
      <c r="O56" s="47">
        <f t="shared" si="2"/>
        <v>102613</v>
      </c>
      <c r="P56" s="5">
        <f t="shared" si="12"/>
        <v>0</v>
      </c>
      <c r="R56" s="50"/>
      <c r="S56" s="50"/>
      <c r="T56" s="50"/>
      <c r="U56" s="50"/>
      <c r="V56" s="50"/>
      <c r="W56" s="50"/>
      <c r="X56" s="50"/>
      <c r="Y56" s="50"/>
      <c r="Z56" s="50"/>
    </row>
    <row r="57" spans="1:26" ht="12.75" customHeight="1" x14ac:dyDescent="0.2">
      <c r="A57" s="4" t="s">
        <v>138</v>
      </c>
      <c r="B57" s="17"/>
      <c r="C57" s="17"/>
      <c r="D57" s="17"/>
      <c r="E57" s="17">
        <v>3966</v>
      </c>
      <c r="F57" s="17"/>
      <c r="G57" s="18">
        <f>SUM(E57:F57)</f>
        <v>3966</v>
      </c>
      <c r="H57" s="56"/>
      <c r="I57" s="15"/>
      <c r="J57" s="15">
        <f t="shared" si="23"/>
        <v>3966</v>
      </c>
      <c r="K57" s="15">
        <f t="shared" si="23"/>
        <v>0</v>
      </c>
      <c r="L57" s="15">
        <f>SUM(J57:K57)</f>
        <v>3966</v>
      </c>
      <c r="M57" s="5">
        <v>3123</v>
      </c>
      <c r="N57" s="5">
        <v>843</v>
      </c>
      <c r="O57" s="47">
        <f t="shared" si="2"/>
        <v>3966</v>
      </c>
      <c r="P57" s="5">
        <f t="shared" si="12"/>
        <v>0</v>
      </c>
      <c r="R57" s="50"/>
      <c r="S57" s="50"/>
      <c r="T57" s="50"/>
      <c r="U57" s="50"/>
      <c r="V57" s="50"/>
      <c r="W57" s="50"/>
      <c r="X57" s="50"/>
      <c r="Y57" s="50"/>
      <c r="Z57" s="50"/>
    </row>
    <row r="58" spans="1:26" ht="12.75" customHeight="1" x14ac:dyDescent="0.2">
      <c r="A58" s="4" t="s">
        <v>149</v>
      </c>
      <c r="B58" s="17"/>
      <c r="C58" s="17"/>
      <c r="D58" s="17"/>
      <c r="E58" s="17"/>
      <c r="F58" s="17"/>
      <c r="G58" s="18"/>
      <c r="H58" s="56">
        <v>762</v>
      </c>
      <c r="I58" s="15"/>
      <c r="J58" s="15">
        <f t="shared" si="23"/>
        <v>762</v>
      </c>
      <c r="K58" s="15">
        <f t="shared" si="23"/>
        <v>0</v>
      </c>
      <c r="L58" s="15">
        <f>SUM(J58:K58)</f>
        <v>762</v>
      </c>
      <c r="M58" s="5">
        <v>600</v>
      </c>
      <c r="N58" s="5">
        <v>162</v>
      </c>
      <c r="O58" s="47">
        <f t="shared" si="2"/>
        <v>762</v>
      </c>
      <c r="P58" s="5">
        <f t="shared" si="12"/>
        <v>0</v>
      </c>
      <c r="R58" s="50"/>
      <c r="S58" s="50"/>
      <c r="T58" s="50"/>
      <c r="U58" s="50"/>
      <c r="V58" s="50"/>
      <c r="W58" s="50"/>
      <c r="X58" s="50"/>
      <c r="Y58" s="50"/>
      <c r="Z58" s="50"/>
    </row>
    <row r="59" spans="1:26" ht="12.75" customHeight="1" x14ac:dyDescent="0.2">
      <c r="A59" s="4" t="s">
        <v>157</v>
      </c>
      <c r="B59" s="17"/>
      <c r="C59" s="17"/>
      <c r="D59" s="17"/>
      <c r="E59" s="17"/>
      <c r="F59" s="17"/>
      <c r="G59" s="18"/>
      <c r="H59" s="56">
        <f>595+37805</f>
        <v>38400</v>
      </c>
      <c r="I59" s="15"/>
      <c r="J59" s="15">
        <f t="shared" si="23"/>
        <v>38400</v>
      </c>
      <c r="K59" s="15">
        <f t="shared" si="23"/>
        <v>0</v>
      </c>
      <c r="L59" s="15">
        <f>SUM(J59:K59)</f>
        <v>38400</v>
      </c>
      <c r="M59" s="5"/>
      <c r="N59" s="5"/>
      <c r="O59" s="46"/>
      <c r="P59" s="5">
        <f t="shared" si="12"/>
        <v>-38400</v>
      </c>
      <c r="R59" s="50"/>
      <c r="S59" s="50"/>
      <c r="T59" s="50"/>
      <c r="U59" s="50"/>
      <c r="V59" s="50"/>
      <c r="W59" s="50"/>
      <c r="X59" s="50"/>
      <c r="Y59" s="50"/>
      <c r="Z59" s="50"/>
    </row>
    <row r="60" spans="1:26" ht="12.75" customHeight="1" x14ac:dyDescent="0.2">
      <c r="A60" s="4" t="s">
        <v>176</v>
      </c>
      <c r="B60" s="17"/>
      <c r="C60" s="17"/>
      <c r="D60" s="17"/>
      <c r="E60" s="17"/>
      <c r="F60" s="17"/>
      <c r="G60" s="18"/>
      <c r="H60" s="56"/>
      <c r="I60" s="15"/>
      <c r="J60" s="15"/>
      <c r="K60" s="15"/>
      <c r="L60" s="15"/>
      <c r="M60" s="5"/>
      <c r="N60" s="5"/>
      <c r="O60" s="46"/>
      <c r="P60" s="42"/>
      <c r="R60" s="50"/>
      <c r="S60" s="50"/>
      <c r="T60" s="50"/>
      <c r="U60" s="50"/>
      <c r="V60" s="50"/>
      <c r="W60" s="50"/>
      <c r="X60" s="50"/>
      <c r="Y60" s="50"/>
      <c r="Z60" s="50"/>
    </row>
    <row r="61" spans="1:26" ht="12.75" customHeight="1" x14ac:dyDescent="0.2">
      <c r="A61" s="5"/>
      <c r="B61" s="17"/>
      <c r="C61" s="17"/>
      <c r="D61" s="17"/>
      <c r="E61" s="17"/>
      <c r="F61" s="17"/>
      <c r="G61" s="17"/>
      <c r="H61" s="56"/>
      <c r="I61" s="15"/>
      <c r="J61" s="15"/>
      <c r="K61" s="15"/>
      <c r="L61" s="15"/>
      <c r="M61" s="5"/>
      <c r="N61" s="5"/>
      <c r="O61" s="46">
        <f t="shared" si="2"/>
        <v>0</v>
      </c>
      <c r="P61" s="42">
        <f t="shared" si="12"/>
        <v>0</v>
      </c>
      <c r="R61" s="50"/>
      <c r="S61" s="50"/>
      <c r="T61" s="50"/>
      <c r="U61" s="50"/>
      <c r="V61" s="50"/>
      <c r="W61" s="50"/>
      <c r="X61" s="50"/>
      <c r="Y61" s="50"/>
      <c r="Z61" s="50"/>
    </row>
    <row r="62" spans="1:26" ht="12.75" customHeight="1" x14ac:dyDescent="0.2">
      <c r="A62" s="2" t="s">
        <v>6</v>
      </c>
      <c r="B62" s="3">
        <f t="shared" ref="B62:N62" si="24">SUM(B63:B66)</f>
        <v>14000</v>
      </c>
      <c r="C62" s="3">
        <f t="shared" si="24"/>
        <v>0</v>
      </c>
      <c r="D62" s="3">
        <f t="shared" si="24"/>
        <v>14000</v>
      </c>
      <c r="E62" s="3">
        <f t="shared" si="24"/>
        <v>14000</v>
      </c>
      <c r="F62" s="3">
        <f t="shared" si="24"/>
        <v>0</v>
      </c>
      <c r="G62" s="3">
        <f t="shared" si="24"/>
        <v>14000</v>
      </c>
      <c r="H62" s="3">
        <f t="shared" si="24"/>
        <v>10949</v>
      </c>
      <c r="I62" s="3">
        <f t="shared" si="24"/>
        <v>0</v>
      </c>
      <c r="J62" s="3">
        <f t="shared" si="24"/>
        <v>24949</v>
      </c>
      <c r="K62" s="3">
        <f t="shared" si="24"/>
        <v>0</v>
      </c>
      <c r="L62" s="3">
        <f t="shared" si="24"/>
        <v>24949</v>
      </c>
      <c r="M62" s="3">
        <f t="shared" si="24"/>
        <v>0</v>
      </c>
      <c r="N62" s="3">
        <f t="shared" si="24"/>
        <v>0</v>
      </c>
      <c r="O62" s="3">
        <f>SUM(O63:O66)</f>
        <v>0</v>
      </c>
      <c r="P62" s="34">
        <f t="shared" si="12"/>
        <v>-24949</v>
      </c>
      <c r="Q62" s="31">
        <f>SUM(P63:P66)</f>
        <v>-24949</v>
      </c>
      <c r="R62" s="50"/>
      <c r="S62" s="50"/>
      <c r="T62" s="50"/>
      <c r="U62" s="50"/>
      <c r="V62" s="50"/>
      <c r="W62" s="50"/>
      <c r="X62" s="50"/>
      <c r="Y62" s="50"/>
      <c r="Z62" s="50"/>
    </row>
    <row r="63" spans="1:26" ht="12.75" customHeight="1" x14ac:dyDescent="0.2">
      <c r="A63" s="4" t="s">
        <v>49</v>
      </c>
      <c r="B63" s="18">
        <v>2000</v>
      </c>
      <c r="C63" s="18"/>
      <c r="D63" s="18">
        <f t="shared" ref="D63:D65" si="25">SUM(B63:C63)</f>
        <v>2000</v>
      </c>
      <c r="E63" s="18">
        <v>2000</v>
      </c>
      <c r="F63" s="18"/>
      <c r="G63" s="17">
        <f t="shared" ref="G63:G75" si="26">SUM(E63:F63)</f>
        <v>2000</v>
      </c>
      <c r="H63" s="56"/>
      <c r="I63" s="15"/>
      <c r="J63" s="15">
        <f t="shared" si="10"/>
        <v>2000</v>
      </c>
      <c r="K63" s="15">
        <f t="shared" si="10"/>
        <v>0</v>
      </c>
      <c r="L63" s="15">
        <f t="shared" si="9"/>
        <v>2000</v>
      </c>
      <c r="M63" s="5"/>
      <c r="N63" s="5"/>
      <c r="O63" s="46">
        <f t="shared" si="2"/>
        <v>0</v>
      </c>
      <c r="P63" s="5">
        <f t="shared" si="12"/>
        <v>-2000</v>
      </c>
      <c r="R63" s="50"/>
      <c r="S63" s="50"/>
      <c r="T63" s="50"/>
      <c r="U63" s="50"/>
      <c r="V63" s="50"/>
      <c r="W63" s="50"/>
      <c r="X63" s="50"/>
      <c r="Y63" s="50"/>
      <c r="Z63" s="50"/>
    </row>
    <row r="64" spans="1:26" ht="12.75" customHeight="1" x14ac:dyDescent="0.2">
      <c r="A64" s="4" t="s">
        <v>50</v>
      </c>
      <c r="B64" s="18">
        <v>2000</v>
      </c>
      <c r="C64" s="18"/>
      <c r="D64" s="18">
        <f t="shared" si="25"/>
        <v>2000</v>
      </c>
      <c r="E64" s="18">
        <v>2000</v>
      </c>
      <c r="F64" s="18"/>
      <c r="G64" s="17">
        <f t="shared" si="26"/>
        <v>2000</v>
      </c>
      <c r="H64" s="56"/>
      <c r="I64" s="15"/>
      <c r="J64" s="15">
        <f t="shared" si="10"/>
        <v>2000</v>
      </c>
      <c r="K64" s="15">
        <f t="shared" si="10"/>
        <v>0</v>
      </c>
      <c r="L64" s="17">
        <f t="shared" si="9"/>
        <v>2000</v>
      </c>
      <c r="M64" s="5"/>
      <c r="N64" s="5"/>
      <c r="O64" s="46">
        <f t="shared" si="2"/>
        <v>0</v>
      </c>
      <c r="P64" s="5">
        <f t="shared" si="12"/>
        <v>-2000</v>
      </c>
      <c r="R64" s="50"/>
      <c r="S64" s="50"/>
      <c r="T64" s="50"/>
      <c r="U64" s="50"/>
      <c r="V64" s="50"/>
      <c r="W64" s="50"/>
      <c r="X64" s="50"/>
      <c r="Y64" s="50"/>
      <c r="Z64" s="50"/>
    </row>
    <row r="65" spans="1:26" ht="12.75" customHeight="1" x14ac:dyDescent="0.2">
      <c r="A65" s="4" t="s">
        <v>51</v>
      </c>
      <c r="B65" s="18">
        <v>10000</v>
      </c>
      <c r="C65" s="18"/>
      <c r="D65" s="18">
        <f t="shared" si="25"/>
        <v>10000</v>
      </c>
      <c r="E65" s="18">
        <v>10000</v>
      </c>
      <c r="F65" s="18"/>
      <c r="G65" s="17">
        <f t="shared" si="26"/>
        <v>10000</v>
      </c>
      <c r="H65" s="56"/>
      <c r="I65" s="15"/>
      <c r="J65" s="15">
        <f t="shared" si="10"/>
        <v>10000</v>
      </c>
      <c r="K65" s="15">
        <f t="shared" si="10"/>
        <v>0</v>
      </c>
      <c r="L65" s="15">
        <f t="shared" si="9"/>
        <v>10000</v>
      </c>
      <c r="M65" s="5"/>
      <c r="N65" s="5"/>
      <c r="O65" s="46">
        <f t="shared" si="2"/>
        <v>0</v>
      </c>
      <c r="P65" s="5">
        <f t="shared" si="12"/>
        <v>-10000</v>
      </c>
      <c r="R65" s="50"/>
      <c r="S65" s="50"/>
      <c r="T65" s="50"/>
      <c r="U65" s="50"/>
      <c r="V65" s="50"/>
      <c r="W65" s="50"/>
      <c r="X65" s="50"/>
      <c r="Y65" s="50"/>
      <c r="Z65" s="50"/>
    </row>
    <row r="66" spans="1:26" ht="12.75" customHeight="1" x14ac:dyDescent="0.2">
      <c r="A66" s="4" t="s">
        <v>147</v>
      </c>
      <c r="B66" s="18"/>
      <c r="C66" s="18"/>
      <c r="D66" s="18"/>
      <c r="E66" s="18"/>
      <c r="F66" s="18"/>
      <c r="G66" s="17"/>
      <c r="H66" s="56">
        <v>10949</v>
      </c>
      <c r="I66" s="15"/>
      <c r="J66" s="15">
        <f t="shared" si="10"/>
        <v>10949</v>
      </c>
      <c r="K66" s="15">
        <f t="shared" si="10"/>
        <v>0</v>
      </c>
      <c r="L66" s="15">
        <f t="shared" si="9"/>
        <v>10949</v>
      </c>
      <c r="M66" s="5"/>
      <c r="N66" s="5"/>
      <c r="O66" s="46">
        <f t="shared" si="2"/>
        <v>0</v>
      </c>
      <c r="P66" s="5">
        <f t="shared" si="12"/>
        <v>-10949</v>
      </c>
      <c r="R66" s="50"/>
      <c r="S66" s="50"/>
      <c r="T66" s="50"/>
      <c r="U66" s="50"/>
      <c r="V66" s="50"/>
      <c r="W66" s="50"/>
      <c r="X66" s="50"/>
      <c r="Y66" s="50"/>
      <c r="Z66" s="50"/>
    </row>
    <row r="67" spans="1:26" ht="12.75" customHeight="1" x14ac:dyDescent="0.2">
      <c r="A67" s="4"/>
      <c r="B67" s="17"/>
      <c r="C67" s="17"/>
      <c r="D67" s="17"/>
      <c r="E67" s="17"/>
      <c r="F67" s="17"/>
      <c r="G67" s="17"/>
      <c r="H67" s="56"/>
      <c r="I67" s="15"/>
      <c r="J67" s="15"/>
      <c r="K67" s="15"/>
      <c r="L67" s="15"/>
      <c r="M67" s="5"/>
      <c r="N67" s="5"/>
      <c r="O67" s="46"/>
      <c r="P67" s="5"/>
      <c r="R67" s="50"/>
      <c r="S67" s="50"/>
      <c r="T67" s="50"/>
      <c r="U67" s="50"/>
      <c r="V67" s="50"/>
      <c r="W67" s="50"/>
      <c r="X67" s="50"/>
      <c r="Y67" s="50"/>
      <c r="Z67" s="50"/>
    </row>
    <row r="68" spans="1:26" ht="12.75" customHeight="1" x14ac:dyDescent="0.2">
      <c r="A68" s="3" t="s">
        <v>22</v>
      </c>
      <c r="B68" s="26">
        <f t="shared" ref="B68:N68" si="27">SUM(B69:B83)</f>
        <v>15000</v>
      </c>
      <c r="C68" s="26">
        <f t="shared" si="27"/>
        <v>0</v>
      </c>
      <c r="D68" s="26">
        <f t="shared" si="27"/>
        <v>15000</v>
      </c>
      <c r="E68" s="26">
        <f t="shared" si="27"/>
        <v>27394</v>
      </c>
      <c r="F68" s="26">
        <f t="shared" si="27"/>
        <v>0</v>
      </c>
      <c r="G68" s="26">
        <f t="shared" si="27"/>
        <v>27394</v>
      </c>
      <c r="H68" s="3">
        <f t="shared" si="27"/>
        <v>104360</v>
      </c>
      <c r="I68" s="26">
        <f t="shared" si="27"/>
        <v>0</v>
      </c>
      <c r="J68" s="26">
        <f t="shared" si="27"/>
        <v>131754</v>
      </c>
      <c r="K68" s="26">
        <f t="shared" si="27"/>
        <v>0</v>
      </c>
      <c r="L68" s="26">
        <f t="shared" si="27"/>
        <v>131754</v>
      </c>
      <c r="M68" s="26">
        <f t="shared" si="27"/>
        <v>111181</v>
      </c>
      <c r="N68" s="26">
        <f t="shared" si="27"/>
        <v>2964</v>
      </c>
      <c r="O68" s="26">
        <f>SUM(O69:O83)</f>
        <v>114145</v>
      </c>
      <c r="P68" s="26">
        <f t="shared" si="12"/>
        <v>-17609</v>
      </c>
      <c r="Q68" s="31">
        <f>SUM(P69:P83)</f>
        <v>-17609</v>
      </c>
      <c r="R68" s="50"/>
      <c r="S68" s="50"/>
      <c r="T68" s="50"/>
      <c r="U68" s="50"/>
      <c r="V68" s="50"/>
      <c r="W68" s="50"/>
      <c r="X68" s="50"/>
      <c r="Y68" s="50"/>
      <c r="Z68" s="50"/>
    </row>
    <row r="69" spans="1:26" ht="12.75" customHeight="1" x14ac:dyDescent="0.2">
      <c r="A69" s="5" t="s">
        <v>89</v>
      </c>
      <c r="B69" s="18">
        <v>15000</v>
      </c>
      <c r="C69" s="18"/>
      <c r="D69" s="18">
        <f t="shared" ref="D69" si="28">SUM(B69:C69)</f>
        <v>15000</v>
      </c>
      <c r="E69" s="18">
        <v>15000</v>
      </c>
      <c r="F69" s="18"/>
      <c r="G69" s="17">
        <f t="shared" si="26"/>
        <v>15000</v>
      </c>
      <c r="H69" s="56"/>
      <c r="I69" s="15"/>
      <c r="J69" s="15">
        <f t="shared" si="10"/>
        <v>15000</v>
      </c>
      <c r="K69" s="15">
        <f t="shared" si="10"/>
        <v>0</v>
      </c>
      <c r="L69" s="15">
        <f t="shared" si="9"/>
        <v>15000</v>
      </c>
      <c r="M69" s="5"/>
      <c r="N69" s="5"/>
      <c r="O69" s="46">
        <f t="shared" si="2"/>
        <v>0</v>
      </c>
      <c r="P69" s="5">
        <f t="shared" si="12"/>
        <v>-15000</v>
      </c>
      <c r="Q69" s="59"/>
      <c r="R69" s="50"/>
      <c r="S69" s="50"/>
      <c r="T69" s="50"/>
      <c r="U69" s="50"/>
      <c r="V69" s="50"/>
      <c r="W69" s="50"/>
      <c r="X69" s="50"/>
      <c r="Y69" s="50"/>
      <c r="Z69" s="50"/>
    </row>
    <row r="70" spans="1:26" ht="12.75" customHeight="1" x14ac:dyDescent="0.2">
      <c r="A70" s="5" t="s">
        <v>109</v>
      </c>
      <c r="B70" s="18"/>
      <c r="C70" s="18"/>
      <c r="D70" s="18"/>
      <c r="E70" s="18">
        <v>5527</v>
      </c>
      <c r="F70" s="18"/>
      <c r="G70" s="17">
        <f t="shared" si="26"/>
        <v>5527</v>
      </c>
      <c r="H70" s="56"/>
      <c r="I70" s="15"/>
      <c r="J70" s="15">
        <f t="shared" si="10"/>
        <v>5527</v>
      </c>
      <c r="K70" s="15">
        <f t="shared" si="10"/>
        <v>0</v>
      </c>
      <c r="L70" s="15">
        <f t="shared" si="9"/>
        <v>5527</v>
      </c>
      <c r="M70" s="5">
        <v>4352</v>
      </c>
      <c r="N70" s="5">
        <v>1175</v>
      </c>
      <c r="O70" s="47">
        <f t="shared" si="2"/>
        <v>5527</v>
      </c>
      <c r="P70" s="5">
        <f t="shared" si="12"/>
        <v>0</v>
      </c>
      <c r="R70" s="50"/>
      <c r="S70" s="50"/>
      <c r="T70" s="50"/>
      <c r="U70" s="50"/>
      <c r="V70" s="50"/>
      <c r="W70" s="50"/>
      <c r="X70" s="50"/>
      <c r="Y70" s="50"/>
      <c r="Z70" s="50"/>
    </row>
    <row r="71" spans="1:26" ht="12.75" customHeight="1" x14ac:dyDescent="0.2">
      <c r="A71" s="5" t="s">
        <v>119</v>
      </c>
      <c r="B71" s="18"/>
      <c r="C71" s="18"/>
      <c r="D71" s="18"/>
      <c r="E71" s="18">
        <v>397</v>
      </c>
      <c r="F71" s="18"/>
      <c r="G71" s="17">
        <f t="shared" si="26"/>
        <v>397</v>
      </c>
      <c r="H71" s="56"/>
      <c r="I71" s="15"/>
      <c r="J71" s="15">
        <f t="shared" si="10"/>
        <v>397</v>
      </c>
      <c r="K71" s="15">
        <f t="shared" si="10"/>
        <v>0</v>
      </c>
      <c r="L71" s="15">
        <f t="shared" si="9"/>
        <v>397</v>
      </c>
      <c r="M71" s="5">
        <v>312</v>
      </c>
      <c r="N71" s="5">
        <v>84</v>
      </c>
      <c r="O71" s="47">
        <f t="shared" si="2"/>
        <v>396</v>
      </c>
      <c r="P71" s="5">
        <f t="shared" si="12"/>
        <v>-1</v>
      </c>
      <c r="R71" s="50"/>
      <c r="S71" s="50"/>
      <c r="T71" s="50"/>
      <c r="U71" s="50"/>
      <c r="V71" s="50"/>
      <c r="W71" s="50"/>
      <c r="X71" s="50"/>
      <c r="Y71" s="50"/>
      <c r="Z71" s="50"/>
    </row>
    <row r="72" spans="1:26" ht="12.75" customHeight="1" x14ac:dyDescent="0.2">
      <c r="A72" s="5" t="s">
        <v>113</v>
      </c>
      <c r="B72" s="18"/>
      <c r="C72" s="18"/>
      <c r="D72" s="18"/>
      <c r="E72" s="18">
        <v>3061</v>
      </c>
      <c r="F72" s="18"/>
      <c r="G72" s="17">
        <f t="shared" si="26"/>
        <v>3061</v>
      </c>
      <c r="H72" s="56"/>
      <c r="I72" s="15"/>
      <c r="J72" s="15">
        <f t="shared" si="10"/>
        <v>3061</v>
      </c>
      <c r="K72" s="15">
        <f t="shared" si="10"/>
        <v>0</v>
      </c>
      <c r="L72" s="15">
        <f t="shared" si="9"/>
        <v>3061</v>
      </c>
      <c r="M72" s="5">
        <v>2410</v>
      </c>
      <c r="N72" s="5">
        <v>651</v>
      </c>
      <c r="O72" s="47">
        <f t="shared" si="2"/>
        <v>3061</v>
      </c>
      <c r="P72" s="5">
        <f t="shared" si="12"/>
        <v>0</v>
      </c>
      <c r="R72" s="50"/>
      <c r="S72" s="50"/>
      <c r="T72" s="50"/>
      <c r="U72" s="50"/>
      <c r="V72" s="50"/>
      <c r="W72" s="50"/>
      <c r="X72" s="50"/>
      <c r="Y72" s="50"/>
      <c r="Z72" s="50"/>
    </row>
    <row r="73" spans="1:26" ht="12.75" customHeight="1" x14ac:dyDescent="0.2">
      <c r="A73" s="5" t="s">
        <v>117</v>
      </c>
      <c r="B73" s="18"/>
      <c r="C73" s="18"/>
      <c r="D73" s="18"/>
      <c r="E73" s="18">
        <v>2794</v>
      </c>
      <c r="F73" s="18"/>
      <c r="G73" s="17">
        <f t="shared" si="26"/>
        <v>2794</v>
      </c>
      <c r="H73" s="56"/>
      <c r="I73" s="15"/>
      <c r="J73" s="15">
        <f t="shared" si="10"/>
        <v>2794</v>
      </c>
      <c r="K73" s="15">
        <f t="shared" si="10"/>
        <v>0</v>
      </c>
      <c r="L73" s="15">
        <f t="shared" si="9"/>
        <v>2794</v>
      </c>
      <c r="M73" s="5">
        <v>2200</v>
      </c>
      <c r="N73" s="5">
        <v>594</v>
      </c>
      <c r="O73" s="47">
        <f t="shared" si="2"/>
        <v>2794</v>
      </c>
      <c r="P73" s="5">
        <f t="shared" si="12"/>
        <v>0</v>
      </c>
      <c r="R73" s="50"/>
      <c r="S73" s="50"/>
      <c r="T73" s="50"/>
      <c r="U73" s="50"/>
      <c r="V73" s="50"/>
      <c r="W73" s="50"/>
      <c r="X73" s="50"/>
      <c r="Y73" s="50"/>
      <c r="Z73" s="50"/>
    </row>
    <row r="74" spans="1:26" ht="12.75" customHeight="1" x14ac:dyDescent="0.2">
      <c r="A74" s="5" t="s">
        <v>122</v>
      </c>
      <c r="B74" s="18"/>
      <c r="C74" s="18"/>
      <c r="D74" s="18"/>
      <c r="E74" s="18">
        <v>88</v>
      </c>
      <c r="F74" s="18"/>
      <c r="G74" s="17">
        <f t="shared" si="26"/>
        <v>88</v>
      </c>
      <c r="H74" s="56"/>
      <c r="I74" s="15"/>
      <c r="J74" s="15">
        <f t="shared" si="10"/>
        <v>88</v>
      </c>
      <c r="K74" s="15">
        <f t="shared" si="10"/>
        <v>0</v>
      </c>
      <c r="L74" s="15">
        <f t="shared" si="9"/>
        <v>88</v>
      </c>
      <c r="M74" s="5">
        <v>69</v>
      </c>
      <c r="N74" s="5">
        <v>18</v>
      </c>
      <c r="O74" s="47">
        <f t="shared" si="2"/>
        <v>87</v>
      </c>
      <c r="P74" s="5">
        <f t="shared" si="12"/>
        <v>-1</v>
      </c>
      <c r="R74" s="50"/>
      <c r="S74" s="50"/>
      <c r="T74" s="50"/>
      <c r="U74" s="50"/>
      <c r="V74" s="50"/>
      <c r="W74" s="50"/>
      <c r="X74" s="50"/>
      <c r="Y74" s="50"/>
      <c r="Z74" s="50"/>
    </row>
    <row r="75" spans="1:26" ht="12.75" customHeight="1" x14ac:dyDescent="0.2">
      <c r="A75" s="5" t="s">
        <v>139</v>
      </c>
      <c r="B75" s="18"/>
      <c r="C75" s="18"/>
      <c r="D75" s="18"/>
      <c r="E75" s="18">
        <v>527</v>
      </c>
      <c r="F75" s="18"/>
      <c r="G75" s="17">
        <f t="shared" si="26"/>
        <v>527</v>
      </c>
      <c r="H75" s="56"/>
      <c r="I75" s="15"/>
      <c r="J75" s="15">
        <f t="shared" si="10"/>
        <v>527</v>
      </c>
      <c r="K75" s="15">
        <f t="shared" si="10"/>
        <v>0</v>
      </c>
      <c r="L75" s="15">
        <f t="shared" si="9"/>
        <v>527</v>
      </c>
      <c r="M75" s="5">
        <v>438</v>
      </c>
      <c r="N75" s="5">
        <v>118</v>
      </c>
      <c r="O75" s="47">
        <f t="shared" si="2"/>
        <v>556</v>
      </c>
      <c r="P75" s="58">
        <f t="shared" si="12"/>
        <v>29</v>
      </c>
      <c r="Q75" s="59"/>
      <c r="R75" s="50"/>
      <c r="S75" s="50"/>
      <c r="T75" s="50"/>
      <c r="U75" s="50"/>
      <c r="V75" s="50"/>
      <c r="W75" s="50"/>
      <c r="X75" s="50"/>
      <c r="Y75" s="50"/>
      <c r="Z75" s="50"/>
    </row>
    <row r="76" spans="1:26" ht="12.75" customHeight="1" x14ac:dyDescent="0.2">
      <c r="A76" s="5" t="s">
        <v>152</v>
      </c>
      <c r="B76" s="18"/>
      <c r="C76" s="18"/>
      <c r="D76" s="18"/>
      <c r="E76" s="18"/>
      <c r="F76" s="18"/>
      <c r="G76" s="17"/>
      <c r="H76" s="56">
        <v>1524</v>
      </c>
      <c r="I76" s="15"/>
      <c r="J76" s="15">
        <f t="shared" si="10"/>
        <v>1524</v>
      </c>
      <c r="K76" s="15">
        <f t="shared" si="10"/>
        <v>0</v>
      </c>
      <c r="L76" s="15">
        <f t="shared" si="9"/>
        <v>1524</v>
      </c>
      <c r="M76" s="5">
        <v>1200</v>
      </c>
      <c r="N76" s="5">
        <v>324</v>
      </c>
      <c r="O76" s="47">
        <f t="shared" si="2"/>
        <v>1524</v>
      </c>
      <c r="P76" s="5">
        <f t="shared" si="12"/>
        <v>0</v>
      </c>
      <c r="Q76" s="31"/>
      <c r="R76" s="50"/>
      <c r="S76" s="50"/>
      <c r="T76" s="50"/>
      <c r="U76" s="50"/>
      <c r="V76" s="50"/>
      <c r="W76" s="50"/>
      <c r="X76" s="50"/>
      <c r="Y76" s="50"/>
      <c r="Z76" s="50"/>
    </row>
    <row r="77" spans="1:26" ht="12.75" customHeight="1" x14ac:dyDescent="0.2">
      <c r="A77" s="5" t="s">
        <v>156</v>
      </c>
      <c r="B77" s="18"/>
      <c r="C77" s="18"/>
      <c r="D77" s="18"/>
      <c r="E77" s="18"/>
      <c r="F77" s="18"/>
      <c r="G77" s="17"/>
      <c r="H77" s="56">
        <v>2636</v>
      </c>
      <c r="I77" s="15"/>
      <c r="J77" s="15">
        <f t="shared" si="10"/>
        <v>2636</v>
      </c>
      <c r="K77" s="15">
        <f t="shared" si="10"/>
        <v>0</v>
      </c>
      <c r="L77" s="15">
        <f t="shared" si="9"/>
        <v>2636</v>
      </c>
      <c r="M77" s="5"/>
      <c r="N77" s="5"/>
      <c r="O77" s="47">
        <f t="shared" si="2"/>
        <v>0</v>
      </c>
      <c r="P77" s="5">
        <f t="shared" si="12"/>
        <v>-2636</v>
      </c>
      <c r="R77" s="50"/>
      <c r="S77" s="50"/>
      <c r="T77" s="50"/>
      <c r="U77" s="50"/>
      <c r="V77" s="50"/>
      <c r="W77" s="50"/>
      <c r="X77" s="50"/>
      <c r="Y77" s="50"/>
      <c r="Z77" s="50"/>
    </row>
    <row r="78" spans="1:26" ht="12.75" customHeight="1" x14ac:dyDescent="0.2">
      <c r="A78" s="5"/>
      <c r="B78" s="18"/>
      <c r="C78" s="18"/>
      <c r="D78" s="18"/>
      <c r="E78" s="18"/>
      <c r="F78" s="18"/>
      <c r="G78" s="17"/>
      <c r="H78" s="56"/>
      <c r="I78" s="15"/>
      <c r="J78" s="15"/>
      <c r="K78" s="15"/>
      <c r="L78" s="15"/>
      <c r="M78" s="5"/>
      <c r="N78" s="5"/>
      <c r="O78" s="47">
        <f t="shared" si="2"/>
        <v>0</v>
      </c>
      <c r="P78" s="5">
        <f t="shared" ref="P78:P142" si="29">SUM(O78-L78)</f>
        <v>0</v>
      </c>
      <c r="R78" s="50"/>
      <c r="S78" s="50"/>
      <c r="T78" s="50"/>
      <c r="U78" s="50"/>
      <c r="V78" s="50"/>
      <c r="W78" s="50"/>
      <c r="X78" s="50"/>
      <c r="Y78" s="50"/>
      <c r="Z78" s="50"/>
    </row>
    <row r="79" spans="1:26" ht="12.75" customHeight="1" x14ac:dyDescent="0.2">
      <c r="A79" s="3" t="s">
        <v>123</v>
      </c>
      <c r="B79" s="18"/>
      <c r="C79" s="18"/>
      <c r="D79" s="18"/>
      <c r="E79" s="18"/>
      <c r="F79" s="18"/>
      <c r="G79" s="17"/>
      <c r="H79" s="56"/>
      <c r="I79" s="15"/>
      <c r="J79" s="15"/>
      <c r="K79" s="15"/>
      <c r="L79" s="15"/>
      <c r="M79" s="5"/>
      <c r="N79" s="5"/>
      <c r="O79" s="47">
        <f t="shared" si="2"/>
        <v>0</v>
      </c>
      <c r="P79" s="5">
        <f t="shared" si="29"/>
        <v>0</v>
      </c>
      <c r="R79" s="50"/>
      <c r="S79" s="50"/>
      <c r="T79" s="50"/>
      <c r="U79" s="50"/>
      <c r="V79" s="50"/>
      <c r="W79" s="50"/>
      <c r="X79" s="50"/>
      <c r="Y79" s="50"/>
      <c r="Z79" s="50"/>
    </row>
    <row r="80" spans="1:26" ht="12.75" customHeight="1" x14ac:dyDescent="0.2">
      <c r="A80" s="5" t="s">
        <v>170</v>
      </c>
      <c r="B80" s="18"/>
      <c r="C80" s="18"/>
      <c r="D80" s="18"/>
      <c r="E80" s="18"/>
      <c r="F80" s="18"/>
      <c r="G80" s="17"/>
      <c r="H80" s="56">
        <v>6577</v>
      </c>
      <c r="I80" s="15"/>
      <c r="J80" s="15">
        <f t="shared" ref="J80:K83" si="30">SUM(E80,H80)</f>
        <v>6577</v>
      </c>
      <c r="K80" s="15">
        <f t="shared" si="30"/>
        <v>0</v>
      </c>
      <c r="L80" s="15">
        <f t="shared" ref="L80:L83" si="31">SUM(J80:K80)</f>
        <v>6577</v>
      </c>
      <c r="M80" s="5">
        <v>6577</v>
      </c>
      <c r="N80" s="5"/>
      <c r="O80" s="47">
        <f t="shared" si="2"/>
        <v>6577</v>
      </c>
      <c r="P80" s="5">
        <f t="shared" si="29"/>
        <v>0</v>
      </c>
      <c r="R80" s="50"/>
      <c r="S80" s="50"/>
      <c r="T80" s="50"/>
      <c r="U80" s="50"/>
      <c r="V80" s="50"/>
      <c r="W80" s="50"/>
      <c r="X80" s="50"/>
      <c r="Y80" s="50"/>
      <c r="Z80" s="50"/>
    </row>
    <row r="81" spans="1:26" ht="12.75" customHeight="1" x14ac:dyDescent="0.2">
      <c r="A81" s="5" t="s">
        <v>153</v>
      </c>
      <c r="B81" s="18"/>
      <c r="C81" s="18"/>
      <c r="D81" s="18"/>
      <c r="E81" s="18"/>
      <c r="F81" s="18"/>
      <c r="G81" s="17"/>
      <c r="H81" s="56">
        <v>721</v>
      </c>
      <c r="I81" s="15"/>
      <c r="J81" s="15">
        <f t="shared" si="30"/>
        <v>721</v>
      </c>
      <c r="K81" s="15">
        <f t="shared" si="30"/>
        <v>0</v>
      </c>
      <c r="L81" s="15">
        <f t="shared" si="31"/>
        <v>721</v>
      </c>
      <c r="M81" s="5">
        <v>721</v>
      </c>
      <c r="N81" s="5"/>
      <c r="O81" s="47">
        <f t="shared" si="2"/>
        <v>721</v>
      </c>
      <c r="P81" s="5">
        <f t="shared" si="29"/>
        <v>0</v>
      </c>
      <c r="R81" s="50"/>
      <c r="S81" s="50"/>
      <c r="T81" s="50"/>
      <c r="U81" s="50"/>
      <c r="V81" s="50"/>
      <c r="W81" s="50"/>
      <c r="X81" s="50"/>
      <c r="Y81" s="50"/>
      <c r="Z81" s="50"/>
    </row>
    <row r="82" spans="1:26" ht="12.75" customHeight="1" x14ac:dyDescent="0.2">
      <c r="A82" s="5" t="s">
        <v>154</v>
      </c>
      <c r="B82" s="18"/>
      <c r="C82" s="18"/>
      <c r="D82" s="18"/>
      <c r="E82" s="18"/>
      <c r="F82" s="18"/>
      <c r="G82" s="17"/>
      <c r="H82" s="56">
        <f>20000+72902</f>
        <v>92902</v>
      </c>
      <c r="I82" s="15"/>
      <c r="J82" s="15">
        <f t="shared" si="30"/>
        <v>92902</v>
      </c>
      <c r="K82" s="15">
        <f t="shared" si="30"/>
        <v>0</v>
      </c>
      <c r="L82" s="15">
        <f t="shared" si="31"/>
        <v>92902</v>
      </c>
      <c r="M82" s="5">
        <v>92902</v>
      </c>
      <c r="N82" s="5"/>
      <c r="O82" s="47">
        <f t="shared" si="2"/>
        <v>92902</v>
      </c>
      <c r="P82" s="5">
        <f t="shared" si="29"/>
        <v>0</v>
      </c>
      <c r="R82" s="50"/>
      <c r="S82" s="50"/>
      <c r="T82" s="50"/>
      <c r="U82" s="50"/>
      <c r="V82" s="50"/>
      <c r="W82" s="50"/>
      <c r="X82" s="50"/>
      <c r="Y82" s="50"/>
      <c r="Z82" s="50"/>
    </row>
    <row r="83" spans="1:26" ht="12.75" customHeight="1" x14ac:dyDescent="0.2">
      <c r="A83" s="5" t="s">
        <v>155</v>
      </c>
      <c r="B83" s="18"/>
      <c r="C83" s="18"/>
      <c r="D83" s="18"/>
      <c r="E83" s="18"/>
      <c r="F83" s="18"/>
      <c r="G83" s="17"/>
      <c r="H83" s="56"/>
      <c r="I83" s="15"/>
      <c r="J83" s="15">
        <f t="shared" si="30"/>
        <v>0</v>
      </c>
      <c r="K83" s="15">
        <f t="shared" si="30"/>
        <v>0</v>
      </c>
      <c r="L83" s="15">
        <f t="shared" si="31"/>
        <v>0</v>
      </c>
      <c r="M83" s="5"/>
      <c r="N83" s="5"/>
      <c r="O83" s="47">
        <f t="shared" si="2"/>
        <v>0</v>
      </c>
      <c r="P83" s="5">
        <f t="shared" si="29"/>
        <v>0</v>
      </c>
      <c r="R83" s="50"/>
      <c r="S83" s="50"/>
      <c r="T83" s="50"/>
      <c r="U83" s="50"/>
      <c r="V83" s="50"/>
      <c r="W83" s="50"/>
      <c r="X83" s="50"/>
      <c r="Y83" s="50"/>
      <c r="Z83" s="50"/>
    </row>
    <row r="84" spans="1:26" x14ac:dyDescent="0.2">
      <c r="A84" s="39"/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5"/>
      <c r="N84" s="5"/>
      <c r="O84" s="47"/>
      <c r="P84" s="42"/>
      <c r="R84" s="50"/>
      <c r="S84" s="50"/>
      <c r="T84" s="50"/>
      <c r="U84" s="50"/>
      <c r="V84" s="50"/>
      <c r="W84" s="50"/>
      <c r="X84" s="50"/>
      <c r="Y84" s="50"/>
      <c r="Z84" s="50"/>
    </row>
    <row r="85" spans="1:26" ht="12.75" customHeight="1" x14ac:dyDescent="0.2">
      <c r="A85" s="3" t="s">
        <v>131</v>
      </c>
      <c r="B85" s="26">
        <f>SUM(B86)</f>
        <v>0</v>
      </c>
      <c r="C85" s="26">
        <f t="shared" ref="C85:O85" si="32">SUM(C86)</f>
        <v>0</v>
      </c>
      <c r="D85" s="26">
        <f t="shared" si="32"/>
        <v>0</v>
      </c>
      <c r="E85" s="26">
        <f t="shared" si="32"/>
        <v>531</v>
      </c>
      <c r="F85" s="26">
        <f t="shared" si="32"/>
        <v>0</v>
      </c>
      <c r="G85" s="26">
        <f t="shared" si="32"/>
        <v>531</v>
      </c>
      <c r="H85" s="3">
        <f t="shared" si="32"/>
        <v>0</v>
      </c>
      <c r="I85" s="26">
        <f t="shared" si="32"/>
        <v>0</v>
      </c>
      <c r="J85" s="26">
        <f t="shared" si="32"/>
        <v>531</v>
      </c>
      <c r="K85" s="26">
        <f t="shared" si="32"/>
        <v>0</v>
      </c>
      <c r="L85" s="26">
        <f t="shared" si="32"/>
        <v>531</v>
      </c>
      <c r="M85" s="26">
        <f t="shared" si="32"/>
        <v>417</v>
      </c>
      <c r="N85" s="26">
        <f t="shared" si="32"/>
        <v>113</v>
      </c>
      <c r="O85" s="26">
        <f t="shared" si="32"/>
        <v>530</v>
      </c>
      <c r="P85" s="26">
        <f t="shared" si="29"/>
        <v>-1</v>
      </c>
      <c r="Q85" s="31">
        <f>SUM(P86)</f>
        <v>-1</v>
      </c>
      <c r="R85" s="50"/>
      <c r="S85" s="50"/>
      <c r="T85" s="50"/>
      <c r="U85" s="50"/>
      <c r="V85" s="50"/>
      <c r="W85" s="50"/>
      <c r="X85" s="50"/>
      <c r="Y85" s="50"/>
      <c r="Z85" s="50"/>
    </row>
    <row r="86" spans="1:26" ht="12.75" customHeight="1" x14ac:dyDescent="0.2">
      <c r="A86" s="5" t="s">
        <v>132</v>
      </c>
      <c r="B86" s="18"/>
      <c r="C86" s="18"/>
      <c r="D86" s="18"/>
      <c r="E86" s="18">
        <v>531</v>
      </c>
      <c r="F86" s="18"/>
      <c r="G86" s="17">
        <f>SUM(E86:F86)</f>
        <v>531</v>
      </c>
      <c r="H86" s="56"/>
      <c r="I86" s="15"/>
      <c r="J86" s="15">
        <f>SUM(E86,H86)</f>
        <v>531</v>
      </c>
      <c r="K86" s="15">
        <f>SUM(F86,I86)</f>
        <v>0</v>
      </c>
      <c r="L86" s="15">
        <f>SUM(J86:K86)</f>
        <v>531</v>
      </c>
      <c r="M86" s="5">
        <v>417</v>
      </c>
      <c r="N86" s="5">
        <v>113</v>
      </c>
      <c r="O86" s="47">
        <f t="shared" si="2"/>
        <v>530</v>
      </c>
      <c r="P86" s="5">
        <f t="shared" si="29"/>
        <v>-1</v>
      </c>
      <c r="R86" s="50"/>
      <c r="S86" s="50"/>
      <c r="T86" s="50"/>
      <c r="U86" s="50"/>
      <c r="V86" s="50"/>
      <c r="W86" s="50"/>
      <c r="X86" s="50"/>
      <c r="Y86" s="50"/>
      <c r="Z86" s="50"/>
    </row>
    <row r="87" spans="1:26" ht="12.75" customHeight="1" x14ac:dyDescent="0.2">
      <c r="A87" s="5"/>
      <c r="B87" s="18"/>
      <c r="C87" s="18"/>
      <c r="D87" s="18"/>
      <c r="E87" s="18"/>
      <c r="F87" s="18"/>
      <c r="G87" s="17"/>
      <c r="H87" s="56"/>
      <c r="I87" s="15"/>
      <c r="J87" s="15"/>
      <c r="K87" s="15"/>
      <c r="L87" s="15"/>
      <c r="M87" s="5"/>
      <c r="N87" s="5"/>
      <c r="O87" s="47"/>
      <c r="P87" s="42"/>
      <c r="R87" s="50"/>
      <c r="S87" s="50"/>
      <c r="T87" s="50"/>
      <c r="U87" s="50"/>
      <c r="V87" s="50"/>
      <c r="W87" s="50"/>
      <c r="X87" s="50"/>
      <c r="Y87" s="50"/>
      <c r="Z87" s="50"/>
    </row>
    <row r="88" spans="1:26" ht="12.75" customHeight="1" x14ac:dyDescent="0.2">
      <c r="A88" s="3" t="s">
        <v>35</v>
      </c>
      <c r="B88" s="26">
        <f t="shared" ref="B88:O88" si="33">SUM(B89)</f>
        <v>0</v>
      </c>
      <c r="C88" s="26">
        <f t="shared" si="33"/>
        <v>1000</v>
      </c>
      <c r="D88" s="26">
        <f t="shared" si="33"/>
        <v>1000</v>
      </c>
      <c r="E88" s="26">
        <f t="shared" si="33"/>
        <v>0</v>
      </c>
      <c r="F88" s="26">
        <f t="shared" si="33"/>
        <v>1000</v>
      </c>
      <c r="G88" s="26">
        <f t="shared" si="33"/>
        <v>1000</v>
      </c>
      <c r="H88" s="3">
        <f t="shared" si="33"/>
        <v>0</v>
      </c>
      <c r="I88" s="26">
        <f t="shared" si="33"/>
        <v>0</v>
      </c>
      <c r="J88" s="26">
        <f t="shared" si="33"/>
        <v>0</v>
      </c>
      <c r="K88" s="26">
        <f t="shared" si="33"/>
        <v>1000</v>
      </c>
      <c r="L88" s="26">
        <f t="shared" si="33"/>
        <v>1000</v>
      </c>
      <c r="M88" s="26">
        <f t="shared" si="33"/>
        <v>0</v>
      </c>
      <c r="N88" s="26">
        <f t="shared" si="33"/>
        <v>0</v>
      </c>
      <c r="O88" s="26">
        <f t="shared" si="33"/>
        <v>0</v>
      </c>
      <c r="P88" s="26">
        <f t="shared" si="29"/>
        <v>-1000</v>
      </c>
      <c r="Q88" s="31">
        <f>SUM(P89)</f>
        <v>-1000</v>
      </c>
      <c r="R88" s="50"/>
      <c r="S88" s="50"/>
      <c r="T88" s="50"/>
      <c r="U88" s="50"/>
      <c r="V88" s="50"/>
      <c r="W88" s="50"/>
      <c r="X88" s="50"/>
      <c r="Y88" s="50"/>
      <c r="Z88" s="50"/>
    </row>
    <row r="89" spans="1:26" ht="12.75" customHeight="1" x14ac:dyDescent="0.2">
      <c r="A89" s="5" t="s">
        <v>33</v>
      </c>
      <c r="B89" s="18"/>
      <c r="C89" s="18">
        <v>1000</v>
      </c>
      <c r="D89" s="18">
        <f>SUM(B89:C89)</f>
        <v>1000</v>
      </c>
      <c r="E89" s="18"/>
      <c r="F89" s="5">
        <v>1000</v>
      </c>
      <c r="G89" s="17">
        <f>SUM(E89:F89)</f>
        <v>1000</v>
      </c>
      <c r="H89" s="56"/>
      <c r="I89" s="15"/>
      <c r="J89" s="15">
        <f>SUM(E89,H89)</f>
        <v>0</v>
      </c>
      <c r="K89" s="15">
        <f>SUM(F89,I89)</f>
        <v>1000</v>
      </c>
      <c r="L89" s="15">
        <f>SUM(J89:K89)</f>
        <v>1000</v>
      </c>
      <c r="M89" s="5"/>
      <c r="N89" s="5"/>
      <c r="O89" s="46">
        <f t="shared" si="2"/>
        <v>0</v>
      </c>
      <c r="P89" s="5">
        <f t="shared" si="29"/>
        <v>-1000</v>
      </c>
      <c r="R89" s="50"/>
      <c r="S89" s="50"/>
      <c r="T89" s="50"/>
      <c r="U89" s="50"/>
      <c r="V89" s="50"/>
      <c r="W89" s="50"/>
      <c r="X89" s="50"/>
      <c r="Y89" s="50"/>
      <c r="Z89" s="50"/>
    </row>
    <row r="90" spans="1:26" ht="12.75" customHeight="1" x14ac:dyDescent="0.2">
      <c r="A90" s="5"/>
      <c r="B90" s="18"/>
      <c r="C90" s="18"/>
      <c r="D90" s="18"/>
      <c r="E90" s="18"/>
      <c r="F90" s="18"/>
      <c r="G90" s="17"/>
      <c r="H90" s="5"/>
      <c r="I90" s="5"/>
      <c r="J90" s="5"/>
      <c r="K90" s="5"/>
      <c r="L90" s="5"/>
      <c r="M90" s="5"/>
      <c r="N90" s="5"/>
      <c r="O90" s="46"/>
      <c r="P90" s="42"/>
      <c r="R90" s="50"/>
      <c r="S90" s="50"/>
      <c r="T90" s="50"/>
      <c r="U90" s="50"/>
      <c r="V90" s="50"/>
      <c r="W90" s="50"/>
      <c r="X90" s="50"/>
      <c r="Y90" s="50"/>
      <c r="Z90" s="50"/>
    </row>
    <row r="91" spans="1:26" ht="12.75" customHeight="1" x14ac:dyDescent="0.2">
      <c r="A91" s="3" t="s">
        <v>45</v>
      </c>
      <c r="B91" s="26">
        <f t="shared" ref="B91:N91" si="34">SUM(B92:B92)</f>
        <v>5500</v>
      </c>
      <c r="C91" s="26">
        <f t="shared" si="34"/>
        <v>0</v>
      </c>
      <c r="D91" s="26">
        <f t="shared" si="34"/>
        <v>5500</v>
      </c>
      <c r="E91" s="26">
        <f t="shared" si="34"/>
        <v>5500</v>
      </c>
      <c r="F91" s="26">
        <f t="shared" si="34"/>
        <v>0</v>
      </c>
      <c r="G91" s="26">
        <f t="shared" si="34"/>
        <v>5500</v>
      </c>
      <c r="H91" s="3">
        <f t="shared" si="34"/>
        <v>0</v>
      </c>
      <c r="I91" s="26">
        <f t="shared" si="34"/>
        <v>0</v>
      </c>
      <c r="J91" s="26">
        <f t="shared" si="34"/>
        <v>5500</v>
      </c>
      <c r="K91" s="26">
        <f t="shared" si="34"/>
        <v>0</v>
      </c>
      <c r="L91" s="26">
        <f t="shared" si="34"/>
        <v>5500</v>
      </c>
      <c r="M91" s="26">
        <f t="shared" si="34"/>
        <v>0</v>
      </c>
      <c r="N91" s="26">
        <f t="shared" si="34"/>
        <v>0</v>
      </c>
      <c r="O91" s="26">
        <f>SUM(O92:O92)</f>
        <v>0</v>
      </c>
      <c r="P91" s="26">
        <f t="shared" si="29"/>
        <v>-5500</v>
      </c>
      <c r="Q91" s="31">
        <f>SUM(P92)</f>
        <v>-5500</v>
      </c>
      <c r="R91" s="50"/>
      <c r="S91" s="50"/>
      <c r="T91" s="50"/>
      <c r="U91" s="50"/>
      <c r="V91" s="50"/>
      <c r="W91" s="50"/>
      <c r="X91" s="50"/>
      <c r="Y91" s="50"/>
      <c r="Z91" s="50"/>
    </row>
    <row r="92" spans="1:26" ht="12.75" customHeight="1" x14ac:dyDescent="0.2">
      <c r="A92" s="5" t="s">
        <v>52</v>
      </c>
      <c r="B92" s="18">
        <v>5500</v>
      </c>
      <c r="C92" s="18"/>
      <c r="D92" s="18">
        <f>SUM(B92:C92)</f>
        <v>5500</v>
      </c>
      <c r="E92" s="18">
        <v>5500</v>
      </c>
      <c r="F92" s="18"/>
      <c r="G92" s="17">
        <f>SUM(E92:F92)</f>
        <v>5500</v>
      </c>
      <c r="H92" s="56"/>
      <c r="I92" s="15"/>
      <c r="J92" s="15">
        <f>SUM(E92,H92)</f>
        <v>5500</v>
      </c>
      <c r="K92" s="15">
        <f>SUM(F92,I92)</f>
        <v>0</v>
      </c>
      <c r="L92" s="15">
        <f>SUM(J92:K92)</f>
        <v>5500</v>
      </c>
      <c r="M92" s="5"/>
      <c r="N92" s="5"/>
      <c r="O92" s="46">
        <f t="shared" si="2"/>
        <v>0</v>
      </c>
      <c r="P92" s="5">
        <f t="shared" si="29"/>
        <v>-5500</v>
      </c>
      <c r="R92" s="50"/>
      <c r="S92" s="50"/>
      <c r="T92" s="50"/>
      <c r="U92" s="50"/>
      <c r="V92" s="50"/>
      <c r="W92" s="50"/>
      <c r="X92" s="50"/>
      <c r="Y92" s="50"/>
      <c r="Z92" s="50"/>
    </row>
    <row r="93" spans="1:26" ht="12.75" customHeight="1" x14ac:dyDescent="0.2">
      <c r="A93" s="5"/>
      <c r="B93" s="18"/>
      <c r="C93" s="18"/>
      <c r="D93" s="18"/>
      <c r="E93" s="18"/>
      <c r="F93" s="18"/>
      <c r="G93" s="17"/>
      <c r="H93" s="56"/>
      <c r="I93" s="15"/>
      <c r="J93" s="15"/>
      <c r="K93" s="15"/>
      <c r="L93" s="15"/>
      <c r="M93" s="5"/>
      <c r="N93" s="5"/>
      <c r="O93" s="46"/>
      <c r="P93" s="42"/>
      <c r="R93" s="50"/>
      <c r="S93" s="50"/>
      <c r="T93" s="50"/>
      <c r="U93" s="50"/>
      <c r="V93" s="50"/>
      <c r="W93" s="50"/>
      <c r="X93" s="50"/>
      <c r="Y93" s="50"/>
      <c r="Z93" s="50"/>
    </row>
    <row r="94" spans="1:26" ht="12.75" customHeight="1" x14ac:dyDescent="0.2">
      <c r="A94" s="3" t="s">
        <v>171</v>
      </c>
      <c r="B94" s="26">
        <f t="shared" ref="B94:L94" si="35">SUM(B95:B96)</f>
        <v>0</v>
      </c>
      <c r="C94" s="26">
        <f t="shared" si="35"/>
        <v>0</v>
      </c>
      <c r="D94" s="26">
        <f t="shared" si="35"/>
        <v>0</v>
      </c>
      <c r="E94" s="26">
        <f t="shared" si="35"/>
        <v>0</v>
      </c>
      <c r="F94" s="26">
        <f t="shared" si="35"/>
        <v>0</v>
      </c>
      <c r="G94" s="26">
        <f t="shared" si="35"/>
        <v>0</v>
      </c>
      <c r="H94" s="3">
        <f t="shared" si="35"/>
        <v>0</v>
      </c>
      <c r="I94" s="26">
        <f t="shared" si="35"/>
        <v>41000</v>
      </c>
      <c r="J94" s="26">
        <f t="shared" si="35"/>
        <v>0</v>
      </c>
      <c r="K94" s="26">
        <f t="shared" si="35"/>
        <v>41000</v>
      </c>
      <c r="L94" s="26">
        <f t="shared" si="35"/>
        <v>41000</v>
      </c>
      <c r="M94" s="26">
        <f>SUM(M95:M96)</f>
        <v>43145</v>
      </c>
      <c r="N94" s="26">
        <f t="shared" ref="N94:O94" si="36">SUM(N95:N96)</f>
        <v>579</v>
      </c>
      <c r="O94" s="26">
        <f t="shared" si="36"/>
        <v>43724</v>
      </c>
      <c r="P94" s="26">
        <f t="shared" si="29"/>
        <v>2724</v>
      </c>
      <c r="Q94" s="31">
        <f>SUM(P95:P96)</f>
        <v>2724</v>
      </c>
      <c r="R94" s="50"/>
      <c r="S94" s="50"/>
      <c r="T94" s="50"/>
      <c r="U94" s="50"/>
      <c r="V94" s="50"/>
      <c r="W94" s="50"/>
      <c r="X94" s="50"/>
      <c r="Y94" s="50"/>
      <c r="Z94" s="50"/>
    </row>
    <row r="95" spans="1:26" ht="12.75" customHeight="1" x14ac:dyDescent="0.2">
      <c r="A95" s="5" t="s">
        <v>172</v>
      </c>
      <c r="B95" s="18"/>
      <c r="C95" s="18"/>
      <c r="D95" s="18"/>
      <c r="E95" s="18"/>
      <c r="F95" s="18"/>
      <c r="G95" s="17"/>
      <c r="H95" s="56"/>
      <c r="I95" s="15"/>
      <c r="J95" s="15">
        <f>SUM(E95,H95)</f>
        <v>0</v>
      </c>
      <c r="K95" s="15"/>
      <c r="L95" s="15">
        <f>SUM(J95:K95)</f>
        <v>0</v>
      </c>
      <c r="M95" s="5">
        <v>2145</v>
      </c>
      <c r="N95" s="5">
        <v>579</v>
      </c>
      <c r="O95" s="46">
        <f t="shared" ref="O95:O158" si="37">SUM(M95:N95)</f>
        <v>2724</v>
      </c>
      <c r="P95" s="58">
        <f t="shared" si="29"/>
        <v>2724</v>
      </c>
      <c r="Q95" s="59" t="s">
        <v>179</v>
      </c>
      <c r="R95" s="50" t="s">
        <v>180</v>
      </c>
      <c r="S95" s="50"/>
      <c r="T95" s="50"/>
      <c r="U95" s="50"/>
      <c r="V95" s="50"/>
      <c r="W95" s="50"/>
      <c r="X95" s="50"/>
      <c r="Y95" s="50"/>
      <c r="Z95" s="50"/>
    </row>
    <row r="96" spans="1:26" ht="12.75" customHeight="1" x14ac:dyDescent="0.2">
      <c r="A96" s="5" t="s">
        <v>178</v>
      </c>
      <c r="B96" s="18"/>
      <c r="C96" s="18"/>
      <c r="D96" s="18"/>
      <c r="E96" s="18"/>
      <c r="F96" s="18"/>
      <c r="G96" s="17"/>
      <c r="H96" s="56"/>
      <c r="I96" s="56">
        <v>41000</v>
      </c>
      <c r="J96" s="15">
        <f t="shared" si="10"/>
        <v>0</v>
      </c>
      <c r="K96" s="15">
        <f t="shared" si="10"/>
        <v>41000</v>
      </c>
      <c r="L96" s="15">
        <f t="shared" si="9"/>
        <v>41000</v>
      </c>
      <c r="M96" s="5">
        <v>41000</v>
      </c>
      <c r="N96" s="5"/>
      <c r="O96" s="46">
        <f t="shared" si="37"/>
        <v>41000</v>
      </c>
      <c r="P96" s="5">
        <f t="shared" si="29"/>
        <v>0</v>
      </c>
      <c r="R96" s="50"/>
      <c r="S96" s="50"/>
      <c r="T96" s="50"/>
      <c r="U96" s="50"/>
      <c r="V96" s="50"/>
      <c r="W96" s="50"/>
      <c r="X96" s="50"/>
      <c r="Y96" s="50"/>
      <c r="Z96" s="50"/>
    </row>
    <row r="97" spans="1:26" ht="12.75" customHeight="1" x14ac:dyDescent="0.2">
      <c r="A97" s="28"/>
      <c r="B97" s="17"/>
      <c r="C97" s="17"/>
      <c r="D97" s="18"/>
      <c r="E97" s="17"/>
      <c r="F97" s="17"/>
      <c r="G97" s="17"/>
      <c r="H97" s="56"/>
      <c r="I97" s="15"/>
      <c r="J97" s="15"/>
      <c r="K97" s="15"/>
      <c r="L97" s="15"/>
      <c r="M97" s="5"/>
      <c r="N97" s="5"/>
      <c r="O97" s="46"/>
      <c r="P97" s="42"/>
      <c r="R97" s="50"/>
      <c r="S97" s="50"/>
      <c r="T97" s="50"/>
      <c r="U97" s="50"/>
      <c r="V97" s="50"/>
      <c r="W97" s="50"/>
      <c r="X97" s="50"/>
      <c r="Y97" s="50"/>
      <c r="Z97" s="50"/>
    </row>
    <row r="98" spans="1:26" ht="12.75" customHeight="1" x14ac:dyDescent="0.2">
      <c r="A98" s="3" t="s">
        <v>39</v>
      </c>
      <c r="B98" s="34">
        <f>SUM(B99:B100)</f>
        <v>0</v>
      </c>
      <c r="C98" s="34">
        <f t="shared" ref="C98:O98" si="38">SUM(C99:C100)</f>
        <v>6350</v>
      </c>
      <c r="D98" s="34">
        <f t="shared" si="38"/>
        <v>6350</v>
      </c>
      <c r="E98" s="34">
        <f t="shared" si="38"/>
        <v>0</v>
      </c>
      <c r="F98" s="34">
        <f t="shared" si="38"/>
        <v>6650</v>
      </c>
      <c r="G98" s="34">
        <f t="shared" si="38"/>
        <v>6650</v>
      </c>
      <c r="H98" s="57">
        <f t="shared" si="38"/>
        <v>0</v>
      </c>
      <c r="I98" s="34">
        <f t="shared" si="38"/>
        <v>0</v>
      </c>
      <c r="J98" s="34">
        <f t="shared" si="38"/>
        <v>0</v>
      </c>
      <c r="K98" s="34">
        <f t="shared" si="38"/>
        <v>6650</v>
      </c>
      <c r="L98" s="34">
        <f t="shared" si="38"/>
        <v>6650</v>
      </c>
      <c r="M98" s="34">
        <f t="shared" si="38"/>
        <v>278</v>
      </c>
      <c r="N98" s="34">
        <f t="shared" si="38"/>
        <v>75</v>
      </c>
      <c r="O98" s="34">
        <f t="shared" si="38"/>
        <v>353</v>
      </c>
      <c r="P98" s="26">
        <f t="shared" si="29"/>
        <v>-6297</v>
      </c>
      <c r="Q98" s="31">
        <f>SUM(P99:P100)</f>
        <v>-6297</v>
      </c>
      <c r="R98" s="50"/>
      <c r="S98" s="50"/>
      <c r="T98" s="50"/>
      <c r="U98" s="50"/>
      <c r="V98" s="50"/>
      <c r="W98" s="50"/>
      <c r="X98" s="50"/>
      <c r="Y98" s="50"/>
      <c r="Z98" s="50"/>
    </row>
    <row r="99" spans="1:26" ht="12.75" customHeight="1" x14ac:dyDescent="0.2">
      <c r="A99" s="5" t="s">
        <v>90</v>
      </c>
      <c r="B99" s="17"/>
      <c r="C99" s="17">
        <v>6350</v>
      </c>
      <c r="D99" s="18">
        <f>SUM(B99:C99)</f>
        <v>6350</v>
      </c>
      <c r="E99" s="17"/>
      <c r="F99" s="56">
        <v>6350</v>
      </c>
      <c r="G99" s="17">
        <f>SUM(E99:F99)</f>
        <v>6350</v>
      </c>
      <c r="H99" s="56"/>
      <c r="I99" s="15"/>
      <c r="J99" s="15">
        <f t="shared" si="10"/>
        <v>0</v>
      </c>
      <c r="K99" s="15">
        <f t="shared" si="10"/>
        <v>6350</v>
      </c>
      <c r="L99" s="15">
        <f t="shared" si="9"/>
        <v>6350</v>
      </c>
      <c r="M99" s="5">
        <v>42</v>
      </c>
      <c r="N99" s="5">
        <v>11</v>
      </c>
      <c r="O99" s="46">
        <f t="shared" si="37"/>
        <v>53</v>
      </c>
      <c r="P99" s="5">
        <f t="shared" si="29"/>
        <v>-6297</v>
      </c>
      <c r="R99" s="50"/>
      <c r="S99" s="50"/>
      <c r="T99" s="50"/>
      <c r="U99" s="50"/>
      <c r="V99" s="50"/>
      <c r="W99" s="50"/>
      <c r="X99" s="50"/>
      <c r="Y99" s="50"/>
      <c r="Z99" s="50"/>
    </row>
    <row r="100" spans="1:26" ht="12.75" customHeight="1" x14ac:dyDescent="0.2">
      <c r="A100" s="5" t="s">
        <v>146</v>
      </c>
      <c r="B100" s="17"/>
      <c r="C100" s="17"/>
      <c r="D100" s="18"/>
      <c r="E100" s="17"/>
      <c r="F100" s="56">
        <v>300</v>
      </c>
      <c r="G100" s="17">
        <f>SUM(E100:F100)</f>
        <v>300</v>
      </c>
      <c r="H100" s="56"/>
      <c r="I100" s="56"/>
      <c r="J100" s="15">
        <f t="shared" si="10"/>
        <v>0</v>
      </c>
      <c r="K100" s="15">
        <f t="shared" si="10"/>
        <v>300</v>
      </c>
      <c r="L100" s="15">
        <f t="shared" si="9"/>
        <v>300</v>
      </c>
      <c r="M100" s="5">
        <v>236</v>
      </c>
      <c r="N100" s="5">
        <v>64</v>
      </c>
      <c r="O100" s="46">
        <f t="shared" si="37"/>
        <v>300</v>
      </c>
      <c r="P100" s="5">
        <f t="shared" si="29"/>
        <v>0</v>
      </c>
      <c r="R100" s="50"/>
      <c r="S100" s="50"/>
      <c r="T100" s="50"/>
      <c r="U100" s="50"/>
      <c r="V100" s="50"/>
      <c r="W100" s="50"/>
      <c r="X100" s="50"/>
      <c r="Y100" s="50"/>
      <c r="Z100" s="50"/>
    </row>
    <row r="101" spans="1:26" ht="12.75" customHeight="1" x14ac:dyDescent="0.2">
      <c r="A101" s="5"/>
      <c r="B101" s="17"/>
      <c r="C101" s="17"/>
      <c r="D101" s="18"/>
      <c r="E101" s="17"/>
      <c r="F101" s="17"/>
      <c r="G101" s="17">
        <f>SUM(E101:F101)</f>
        <v>0</v>
      </c>
      <c r="H101" s="56"/>
      <c r="I101" s="15"/>
      <c r="J101" s="15"/>
      <c r="K101" s="15"/>
      <c r="L101" s="15"/>
      <c r="M101" s="5"/>
      <c r="N101" s="5"/>
      <c r="O101" s="47"/>
      <c r="P101" s="42"/>
      <c r="R101" s="50"/>
      <c r="S101" s="50"/>
      <c r="T101" s="50"/>
      <c r="U101" s="50"/>
      <c r="V101" s="50"/>
      <c r="W101" s="50"/>
      <c r="X101" s="50"/>
      <c r="Y101" s="50"/>
      <c r="Z101" s="50"/>
    </row>
    <row r="102" spans="1:26" ht="12.75" customHeight="1" x14ac:dyDescent="0.2">
      <c r="A102" s="2" t="s">
        <v>91</v>
      </c>
      <c r="B102" s="34">
        <f>SUM(B103:B104)</f>
        <v>1905</v>
      </c>
      <c r="C102" s="34">
        <f t="shared" ref="C102:O102" si="39">SUM(C103:C104)</f>
        <v>0</v>
      </c>
      <c r="D102" s="34">
        <f t="shared" si="39"/>
        <v>1905</v>
      </c>
      <c r="E102" s="34">
        <f t="shared" si="39"/>
        <v>1905</v>
      </c>
      <c r="F102" s="34">
        <f t="shared" si="39"/>
        <v>0</v>
      </c>
      <c r="G102" s="34">
        <f t="shared" si="39"/>
        <v>1905</v>
      </c>
      <c r="H102" s="57">
        <f t="shared" si="39"/>
        <v>2850</v>
      </c>
      <c r="I102" s="34">
        <f t="shared" si="39"/>
        <v>0</v>
      </c>
      <c r="J102" s="34">
        <f t="shared" si="39"/>
        <v>4755</v>
      </c>
      <c r="K102" s="34">
        <f t="shared" si="39"/>
        <v>0</v>
      </c>
      <c r="L102" s="34">
        <f t="shared" si="39"/>
        <v>4755</v>
      </c>
      <c r="M102" s="34">
        <f t="shared" si="39"/>
        <v>2850</v>
      </c>
      <c r="N102" s="34">
        <f t="shared" si="39"/>
        <v>0</v>
      </c>
      <c r="O102" s="34">
        <f t="shared" si="39"/>
        <v>2850</v>
      </c>
      <c r="P102" s="26">
        <f t="shared" si="29"/>
        <v>-1905</v>
      </c>
      <c r="Q102" s="31">
        <f>SUM(P103:P104)</f>
        <v>-1905</v>
      </c>
      <c r="R102" s="50"/>
      <c r="S102" s="50"/>
      <c r="T102" s="50"/>
      <c r="U102" s="50"/>
      <c r="V102" s="50"/>
      <c r="W102" s="50"/>
      <c r="X102" s="50"/>
      <c r="Y102" s="50"/>
      <c r="Z102" s="50"/>
    </row>
    <row r="103" spans="1:26" ht="12.75" customHeight="1" x14ac:dyDescent="0.2">
      <c r="A103" s="4" t="s">
        <v>92</v>
      </c>
      <c r="B103" s="17">
        <v>1905</v>
      </c>
      <c r="C103" s="17"/>
      <c r="D103" s="18">
        <f>SUM(B103:C103)</f>
        <v>1905</v>
      </c>
      <c r="E103" s="17">
        <v>1905</v>
      </c>
      <c r="F103" s="17"/>
      <c r="G103" s="18">
        <f t="shared" ref="G103:G113" si="40">SUM(E103:F103)</f>
        <v>1905</v>
      </c>
      <c r="H103" s="5">
        <f t="shared" ref="H103:I103" si="41">SUM(H108:H113)</f>
        <v>0</v>
      </c>
      <c r="I103" s="5">
        <f t="shared" si="41"/>
        <v>0</v>
      </c>
      <c r="J103" s="5">
        <f>SUM(E103,H103)</f>
        <v>1905</v>
      </c>
      <c r="K103" s="5">
        <f>SUM(F103,I103)</f>
        <v>0</v>
      </c>
      <c r="L103" s="5">
        <f>SUM(J103:K103)</f>
        <v>1905</v>
      </c>
      <c r="M103" s="5"/>
      <c r="N103" s="5"/>
      <c r="O103" s="47">
        <f t="shared" si="37"/>
        <v>0</v>
      </c>
      <c r="P103" s="5">
        <f t="shared" si="29"/>
        <v>-1905</v>
      </c>
      <c r="R103" s="50"/>
      <c r="S103" s="50"/>
      <c r="T103" s="50"/>
      <c r="U103" s="50"/>
      <c r="V103" s="50"/>
      <c r="W103" s="50"/>
      <c r="X103" s="50"/>
      <c r="Y103" s="50"/>
      <c r="Z103" s="50"/>
    </row>
    <row r="104" spans="1:26" ht="12.75" customHeight="1" x14ac:dyDescent="0.2">
      <c r="A104" s="4" t="s">
        <v>174</v>
      </c>
      <c r="B104" s="17"/>
      <c r="C104" s="17"/>
      <c r="D104" s="18"/>
      <c r="E104" s="17"/>
      <c r="F104" s="17"/>
      <c r="G104" s="18"/>
      <c r="H104" s="5">
        <v>2850</v>
      </c>
      <c r="I104" s="5"/>
      <c r="J104" s="5">
        <f t="shared" ref="J104:K105" si="42">SUM(E104,H104)</f>
        <v>2850</v>
      </c>
      <c r="K104" s="5">
        <f t="shared" si="42"/>
        <v>0</v>
      </c>
      <c r="L104" s="5">
        <f t="shared" ref="L104:L105" si="43">SUM(J104:K104)</f>
        <v>2850</v>
      </c>
      <c r="M104" s="5">
        <v>2850</v>
      </c>
      <c r="N104" s="5"/>
      <c r="O104" s="47">
        <f t="shared" si="37"/>
        <v>2850</v>
      </c>
      <c r="P104" s="5">
        <f t="shared" si="29"/>
        <v>0</v>
      </c>
      <c r="R104" s="50"/>
      <c r="S104" s="50"/>
      <c r="T104" s="50"/>
      <c r="U104" s="50"/>
      <c r="V104" s="50"/>
      <c r="W104" s="50"/>
      <c r="X104" s="50"/>
      <c r="Y104" s="50"/>
      <c r="Z104" s="50"/>
    </row>
    <row r="105" spans="1:26" ht="12.75" customHeight="1" x14ac:dyDescent="0.2">
      <c r="A105" s="4"/>
      <c r="B105" s="17"/>
      <c r="C105" s="17"/>
      <c r="D105" s="18"/>
      <c r="E105" s="17"/>
      <c r="F105" s="17"/>
      <c r="G105" s="18"/>
      <c r="H105" s="5"/>
      <c r="I105" s="5"/>
      <c r="J105" s="5">
        <f t="shared" si="42"/>
        <v>0</v>
      </c>
      <c r="K105" s="5">
        <f t="shared" si="42"/>
        <v>0</v>
      </c>
      <c r="L105" s="5">
        <f t="shared" si="43"/>
        <v>0</v>
      </c>
      <c r="M105" s="5"/>
      <c r="N105" s="5"/>
      <c r="O105" s="47"/>
      <c r="P105" s="42"/>
      <c r="R105" s="50"/>
      <c r="S105" s="50"/>
      <c r="T105" s="50"/>
      <c r="U105" s="50"/>
      <c r="V105" s="50"/>
      <c r="W105" s="50"/>
      <c r="X105" s="50"/>
      <c r="Y105" s="50"/>
      <c r="Z105" s="50"/>
    </row>
    <row r="106" spans="1:26" ht="12.75" customHeight="1" x14ac:dyDescent="0.2">
      <c r="A106" s="2" t="s">
        <v>111</v>
      </c>
      <c r="B106" s="34">
        <f>B107</f>
        <v>0</v>
      </c>
      <c r="C106" s="34">
        <f t="shared" ref="C106:O106" si="44">C107</f>
        <v>0</v>
      </c>
      <c r="D106" s="34">
        <f t="shared" si="44"/>
        <v>0</v>
      </c>
      <c r="E106" s="34">
        <f t="shared" si="44"/>
        <v>3557</v>
      </c>
      <c r="F106" s="34">
        <f t="shared" si="44"/>
        <v>0</v>
      </c>
      <c r="G106" s="34">
        <f t="shared" si="44"/>
        <v>3557</v>
      </c>
      <c r="H106" s="34">
        <f t="shared" si="44"/>
        <v>0</v>
      </c>
      <c r="I106" s="34">
        <f t="shared" si="44"/>
        <v>0</v>
      </c>
      <c r="J106" s="34">
        <f t="shared" si="44"/>
        <v>3557</v>
      </c>
      <c r="K106" s="34">
        <f t="shared" si="44"/>
        <v>0</v>
      </c>
      <c r="L106" s="34">
        <f t="shared" si="44"/>
        <v>3557</v>
      </c>
      <c r="M106" s="34">
        <f t="shared" si="44"/>
        <v>2800</v>
      </c>
      <c r="N106" s="34">
        <f t="shared" si="44"/>
        <v>756</v>
      </c>
      <c r="O106" s="34">
        <f t="shared" si="44"/>
        <v>3556</v>
      </c>
      <c r="P106" s="26">
        <f t="shared" si="29"/>
        <v>-1</v>
      </c>
      <c r="Q106" s="31">
        <f>SUM(P107)</f>
        <v>-1</v>
      </c>
      <c r="R106" s="50"/>
      <c r="S106" s="50"/>
      <c r="T106" s="50"/>
      <c r="U106" s="50"/>
      <c r="V106" s="50"/>
      <c r="W106" s="50"/>
      <c r="X106" s="50"/>
      <c r="Y106" s="50"/>
      <c r="Z106" s="50"/>
    </row>
    <row r="107" spans="1:26" ht="12.75" customHeight="1" x14ac:dyDescent="0.2">
      <c r="A107" s="4" t="s">
        <v>112</v>
      </c>
      <c r="B107" s="17"/>
      <c r="C107" s="17"/>
      <c r="D107" s="18"/>
      <c r="E107" s="17">
        <v>3557</v>
      </c>
      <c r="F107" s="17"/>
      <c r="G107" s="18">
        <f>SUM(E107:F107)</f>
        <v>3557</v>
      </c>
      <c r="H107" s="18"/>
      <c r="I107" s="5"/>
      <c r="J107" s="5">
        <f>SUM(E107,H107)</f>
        <v>3557</v>
      </c>
      <c r="K107" s="5">
        <f>SUM(F107,I107)</f>
        <v>0</v>
      </c>
      <c r="L107" s="5">
        <f>SUM(J107:K107)</f>
        <v>3557</v>
      </c>
      <c r="M107" s="5">
        <v>2800</v>
      </c>
      <c r="N107" s="5">
        <v>756</v>
      </c>
      <c r="O107" s="47">
        <f t="shared" si="37"/>
        <v>3556</v>
      </c>
      <c r="P107" s="5">
        <f t="shared" si="29"/>
        <v>-1</v>
      </c>
      <c r="R107" s="50"/>
      <c r="S107" s="50"/>
      <c r="T107" s="50"/>
      <c r="U107" s="50"/>
      <c r="V107" s="50"/>
      <c r="W107" s="50"/>
      <c r="X107" s="50"/>
      <c r="Y107" s="50"/>
      <c r="Z107" s="50"/>
    </row>
    <row r="108" spans="1:26" ht="12.75" customHeight="1" x14ac:dyDescent="0.2">
      <c r="A108" s="18"/>
      <c r="B108" s="17"/>
      <c r="C108" s="17"/>
      <c r="D108" s="18"/>
      <c r="E108" s="17"/>
      <c r="F108" s="17"/>
      <c r="G108" s="18"/>
      <c r="H108" s="17"/>
      <c r="I108" s="15"/>
      <c r="J108" s="15"/>
      <c r="K108" s="15"/>
      <c r="L108" s="15"/>
      <c r="M108" s="5"/>
      <c r="N108" s="5"/>
      <c r="O108" s="47"/>
      <c r="P108" s="42"/>
      <c r="R108" s="50"/>
      <c r="S108" s="50"/>
      <c r="T108" s="50"/>
      <c r="U108" s="50"/>
      <c r="V108" s="50"/>
      <c r="W108" s="50"/>
      <c r="X108" s="50"/>
      <c r="Y108" s="50"/>
      <c r="Z108" s="50"/>
    </row>
    <row r="109" spans="1:26" ht="12.75" customHeight="1" x14ac:dyDescent="0.2">
      <c r="A109" s="2" t="s">
        <v>12</v>
      </c>
      <c r="B109" s="26">
        <f>SUM(B110:B113)</f>
        <v>7200</v>
      </c>
      <c r="C109" s="26">
        <f>SUM(C110:C113)</f>
        <v>0</v>
      </c>
      <c r="D109" s="26">
        <f>SUM(D110:D113)</f>
        <v>7200</v>
      </c>
      <c r="E109" s="26">
        <f>SUM(E110:E113)</f>
        <v>7200</v>
      </c>
      <c r="F109" s="26">
        <f t="shared" ref="F109:O109" si="45">SUM(F110:F113)</f>
        <v>0</v>
      </c>
      <c r="G109" s="26">
        <f t="shared" si="45"/>
        <v>7200</v>
      </c>
      <c r="H109" s="26">
        <f t="shared" si="45"/>
        <v>0</v>
      </c>
      <c r="I109" s="26">
        <f t="shared" si="45"/>
        <v>0</v>
      </c>
      <c r="J109" s="26">
        <f t="shared" si="45"/>
        <v>7200</v>
      </c>
      <c r="K109" s="26">
        <f t="shared" si="45"/>
        <v>0</v>
      </c>
      <c r="L109" s="26">
        <f t="shared" si="45"/>
        <v>7200</v>
      </c>
      <c r="M109" s="26">
        <f t="shared" si="45"/>
        <v>0</v>
      </c>
      <c r="N109" s="26">
        <f t="shared" si="45"/>
        <v>0</v>
      </c>
      <c r="O109" s="26">
        <f t="shared" si="45"/>
        <v>0</v>
      </c>
      <c r="P109" s="18">
        <f t="shared" si="29"/>
        <v>-7200</v>
      </c>
      <c r="Q109" s="31">
        <f>SUM(P110:P113)</f>
        <v>-7200</v>
      </c>
      <c r="R109" s="50"/>
      <c r="S109" s="50"/>
      <c r="T109" s="50"/>
      <c r="U109" s="50"/>
      <c r="V109" s="50"/>
      <c r="W109" s="50"/>
      <c r="X109" s="50"/>
      <c r="Y109" s="50"/>
      <c r="Z109" s="50"/>
    </row>
    <row r="110" spans="1:26" ht="12.75" customHeight="1" x14ac:dyDescent="0.2">
      <c r="A110" s="4" t="s">
        <v>53</v>
      </c>
      <c r="B110" s="17">
        <v>1500</v>
      </c>
      <c r="C110" s="17"/>
      <c r="D110" s="18">
        <f t="shared" ref="D110:D113" si="46">SUM(B110:C110)</f>
        <v>1500</v>
      </c>
      <c r="E110" s="17">
        <v>1500</v>
      </c>
      <c r="F110" s="17"/>
      <c r="G110" s="18">
        <f t="shared" si="40"/>
        <v>1500</v>
      </c>
      <c r="H110" s="18"/>
      <c r="I110" s="5"/>
      <c r="J110" s="15">
        <f t="shared" si="10"/>
        <v>1500</v>
      </c>
      <c r="K110" s="15">
        <f t="shared" si="10"/>
        <v>0</v>
      </c>
      <c r="L110" s="15">
        <f t="shared" si="9"/>
        <v>1500</v>
      </c>
      <c r="M110" s="5"/>
      <c r="N110" s="5"/>
      <c r="O110" s="46">
        <f t="shared" si="37"/>
        <v>0</v>
      </c>
      <c r="P110" s="5">
        <f t="shared" si="29"/>
        <v>-1500</v>
      </c>
      <c r="R110" s="50"/>
      <c r="S110" s="50"/>
      <c r="T110" s="50"/>
      <c r="U110" s="50"/>
      <c r="V110" s="50"/>
      <c r="W110" s="50"/>
      <c r="X110" s="50"/>
      <c r="Y110" s="50"/>
      <c r="Z110" s="50"/>
    </row>
    <row r="111" spans="1:26" ht="12.75" customHeight="1" x14ac:dyDescent="0.2">
      <c r="A111" s="4" t="s">
        <v>54</v>
      </c>
      <c r="B111" s="17">
        <v>1900</v>
      </c>
      <c r="C111" s="17"/>
      <c r="D111" s="18">
        <f t="shared" si="46"/>
        <v>1900</v>
      </c>
      <c r="E111" s="17">
        <v>1900</v>
      </c>
      <c r="F111" s="17"/>
      <c r="G111" s="18">
        <f t="shared" si="40"/>
        <v>1900</v>
      </c>
      <c r="H111" s="5"/>
      <c r="I111" s="5"/>
      <c r="J111" s="15">
        <f t="shared" si="10"/>
        <v>1900</v>
      </c>
      <c r="K111" s="15">
        <f t="shared" si="10"/>
        <v>0</v>
      </c>
      <c r="L111" s="15">
        <f t="shared" si="9"/>
        <v>1900</v>
      </c>
      <c r="M111" s="5"/>
      <c r="N111" s="5"/>
      <c r="O111" s="46">
        <f t="shared" si="37"/>
        <v>0</v>
      </c>
      <c r="P111" s="5">
        <f t="shared" si="29"/>
        <v>-1900</v>
      </c>
      <c r="R111" s="50"/>
      <c r="S111" s="50"/>
      <c r="T111" s="50"/>
      <c r="U111" s="50"/>
      <c r="V111" s="50"/>
      <c r="W111" s="50"/>
      <c r="X111" s="50"/>
      <c r="Y111" s="50"/>
      <c r="Z111" s="50"/>
    </row>
    <row r="112" spans="1:26" ht="12.75" customHeight="1" x14ac:dyDescent="0.2">
      <c r="A112" s="4" t="s">
        <v>55</v>
      </c>
      <c r="B112" s="17">
        <v>1900</v>
      </c>
      <c r="C112" s="17"/>
      <c r="D112" s="18">
        <f t="shared" si="46"/>
        <v>1900</v>
      </c>
      <c r="E112" s="17">
        <v>1900</v>
      </c>
      <c r="F112" s="17"/>
      <c r="G112" s="18">
        <f t="shared" si="40"/>
        <v>1900</v>
      </c>
      <c r="H112" s="17"/>
      <c r="I112" s="15"/>
      <c r="J112" s="15">
        <f t="shared" si="10"/>
        <v>1900</v>
      </c>
      <c r="K112" s="15">
        <f t="shared" si="10"/>
        <v>0</v>
      </c>
      <c r="L112" s="15">
        <f t="shared" si="9"/>
        <v>1900</v>
      </c>
      <c r="M112" s="5"/>
      <c r="N112" s="5"/>
      <c r="O112" s="46">
        <f t="shared" si="37"/>
        <v>0</v>
      </c>
      <c r="P112" s="5">
        <f t="shared" si="29"/>
        <v>-1900</v>
      </c>
      <c r="R112" s="50"/>
      <c r="S112" s="50"/>
      <c r="T112" s="50"/>
      <c r="U112" s="50"/>
      <c r="V112" s="50"/>
      <c r="W112" s="50"/>
      <c r="X112" s="50"/>
      <c r="Y112" s="50"/>
      <c r="Z112" s="50"/>
    </row>
    <row r="113" spans="1:26" ht="12.75" customHeight="1" x14ac:dyDescent="0.2">
      <c r="A113" s="4" t="s">
        <v>93</v>
      </c>
      <c r="B113" s="17">
        <v>1900</v>
      </c>
      <c r="C113" s="17"/>
      <c r="D113" s="18">
        <f t="shared" si="46"/>
        <v>1900</v>
      </c>
      <c r="E113" s="17">
        <v>1900</v>
      </c>
      <c r="F113" s="17"/>
      <c r="G113" s="18">
        <f t="shared" si="40"/>
        <v>1900</v>
      </c>
      <c r="H113" s="18"/>
      <c r="I113" s="5"/>
      <c r="J113" s="15">
        <f t="shared" si="10"/>
        <v>1900</v>
      </c>
      <c r="K113" s="15">
        <f t="shared" si="10"/>
        <v>0</v>
      </c>
      <c r="L113" s="15">
        <f t="shared" si="9"/>
        <v>1900</v>
      </c>
      <c r="M113" s="5"/>
      <c r="N113" s="5"/>
      <c r="O113" s="46">
        <f t="shared" si="37"/>
        <v>0</v>
      </c>
      <c r="P113" s="5">
        <f t="shared" si="29"/>
        <v>-1900</v>
      </c>
      <c r="R113" s="50"/>
      <c r="S113" s="50"/>
      <c r="T113" s="50"/>
      <c r="U113" s="50"/>
      <c r="V113" s="50"/>
      <c r="W113" s="50"/>
      <c r="X113" s="50"/>
      <c r="Y113" s="50"/>
      <c r="Z113" s="50"/>
    </row>
    <row r="114" spans="1:26" ht="12.75" customHeight="1" x14ac:dyDescent="0.2">
      <c r="A114" s="4"/>
      <c r="B114" s="5"/>
      <c r="C114" s="5"/>
      <c r="D114" s="5"/>
      <c r="E114" s="5"/>
      <c r="F114" s="5"/>
      <c r="G114" s="18"/>
      <c r="H114" s="5"/>
      <c r="I114" s="5"/>
      <c r="J114" s="15"/>
      <c r="K114" s="15"/>
      <c r="L114" s="15"/>
      <c r="M114" s="42"/>
      <c r="N114" s="42"/>
      <c r="O114" s="46"/>
      <c r="P114" s="5"/>
      <c r="R114" s="50"/>
      <c r="S114" s="50"/>
      <c r="T114" s="50"/>
      <c r="U114" s="50"/>
      <c r="V114" s="50"/>
      <c r="W114" s="50"/>
      <c r="X114" s="50"/>
      <c r="Y114" s="50"/>
      <c r="Z114" s="50"/>
    </row>
    <row r="115" spans="1:26" x14ac:dyDescent="0.2">
      <c r="A115" s="32"/>
      <c r="B115" s="25"/>
      <c r="C115" s="25"/>
      <c r="D115" s="25"/>
      <c r="E115" s="25"/>
      <c r="F115" s="25"/>
      <c r="G115" s="25"/>
      <c r="H115" s="40"/>
      <c r="I115" s="40"/>
      <c r="J115" s="40"/>
      <c r="K115" s="40"/>
      <c r="L115" s="40"/>
      <c r="M115" s="42"/>
      <c r="N115" s="42"/>
      <c r="O115" s="46"/>
      <c r="P115" s="42"/>
      <c r="R115" s="50"/>
      <c r="S115" s="50"/>
      <c r="T115" s="50"/>
      <c r="U115" s="50"/>
      <c r="V115" s="50"/>
      <c r="W115" s="50"/>
      <c r="X115" s="50"/>
      <c r="Y115" s="50"/>
      <c r="Z115" s="50"/>
    </row>
    <row r="116" spans="1:26" x14ac:dyDescent="0.2">
      <c r="A116" s="2" t="s">
        <v>56</v>
      </c>
      <c r="B116" s="26">
        <f>SUM(B117:B120)</f>
        <v>10800</v>
      </c>
      <c r="C116" s="26">
        <f>SUM(C117:C120)</f>
        <v>0</v>
      </c>
      <c r="D116" s="26">
        <f>SUM(D117:D120)</f>
        <v>10800</v>
      </c>
      <c r="E116" s="26">
        <f t="shared" ref="E116:O116" si="47">SUM(E117:E120)</f>
        <v>10800</v>
      </c>
      <c r="F116" s="26">
        <f t="shared" si="47"/>
        <v>0</v>
      </c>
      <c r="G116" s="26">
        <f t="shared" si="47"/>
        <v>10800</v>
      </c>
      <c r="H116" s="26">
        <f t="shared" si="47"/>
        <v>0</v>
      </c>
      <c r="I116" s="26">
        <f t="shared" si="47"/>
        <v>0</v>
      </c>
      <c r="J116" s="26">
        <f t="shared" si="47"/>
        <v>10800</v>
      </c>
      <c r="K116" s="26">
        <f t="shared" si="47"/>
        <v>0</v>
      </c>
      <c r="L116" s="26">
        <f t="shared" si="47"/>
        <v>10800</v>
      </c>
      <c r="M116" s="26">
        <f t="shared" si="47"/>
        <v>0</v>
      </c>
      <c r="N116" s="26">
        <f t="shared" si="47"/>
        <v>0</v>
      </c>
      <c r="O116" s="26">
        <f t="shared" si="47"/>
        <v>0</v>
      </c>
      <c r="P116" s="26">
        <f t="shared" si="29"/>
        <v>-10800</v>
      </c>
      <c r="Q116" s="31">
        <f>SUM(P117:P120)</f>
        <v>-10800</v>
      </c>
      <c r="R116" s="50"/>
      <c r="S116" s="50"/>
      <c r="T116" s="50"/>
      <c r="U116" s="50"/>
      <c r="V116" s="50"/>
      <c r="W116" s="50"/>
      <c r="X116" s="50"/>
      <c r="Y116" s="50"/>
      <c r="Z116" s="50"/>
    </row>
    <row r="117" spans="1:26" x14ac:dyDescent="0.2">
      <c r="A117" s="4" t="s">
        <v>57</v>
      </c>
      <c r="B117" s="17">
        <v>1900</v>
      </c>
      <c r="C117" s="17"/>
      <c r="D117" s="18">
        <f t="shared" ref="D117:D120" si="48">SUM(B117:C117)</f>
        <v>1900</v>
      </c>
      <c r="E117" s="17">
        <v>1900</v>
      </c>
      <c r="F117" s="17"/>
      <c r="G117" s="18">
        <f>SUM(E117:F117)</f>
        <v>1900</v>
      </c>
      <c r="H117" s="18"/>
      <c r="I117" s="5"/>
      <c r="J117" s="38">
        <f>SUM(E117,H117)</f>
        <v>1900</v>
      </c>
      <c r="K117" s="38">
        <f>SUM(F117,I117)</f>
        <v>0</v>
      </c>
      <c r="L117" s="5">
        <f>SUM(J117:K117)</f>
        <v>1900</v>
      </c>
      <c r="M117" s="5"/>
      <c r="N117" s="5"/>
      <c r="O117" s="46">
        <f t="shared" si="37"/>
        <v>0</v>
      </c>
      <c r="P117" s="5">
        <f t="shared" si="29"/>
        <v>-1900</v>
      </c>
      <c r="R117" s="50"/>
      <c r="S117" s="50"/>
      <c r="T117" s="50"/>
      <c r="U117" s="50"/>
      <c r="V117" s="50"/>
      <c r="W117" s="50"/>
      <c r="X117" s="50"/>
      <c r="Y117" s="50"/>
      <c r="Z117" s="50"/>
    </row>
    <row r="118" spans="1:26" x14ac:dyDescent="0.2">
      <c r="A118" s="4" t="s">
        <v>58</v>
      </c>
      <c r="B118" s="17">
        <v>1900</v>
      </c>
      <c r="C118" s="17"/>
      <c r="D118" s="18">
        <f t="shared" si="48"/>
        <v>1900</v>
      </c>
      <c r="E118" s="17">
        <v>1900</v>
      </c>
      <c r="F118" s="17"/>
      <c r="G118" s="18">
        <f>SUM(E118:F118)</f>
        <v>1900</v>
      </c>
      <c r="H118" s="5"/>
      <c r="I118" s="5"/>
      <c r="J118" s="38">
        <f t="shared" ref="J118:K123" si="49">SUM(E118,H118)</f>
        <v>1900</v>
      </c>
      <c r="K118" s="38">
        <f t="shared" si="49"/>
        <v>0</v>
      </c>
      <c r="L118" s="5">
        <f t="shared" ref="L118:L123" si="50">SUM(J118:K118)</f>
        <v>1900</v>
      </c>
      <c r="M118" s="5"/>
      <c r="N118" s="5"/>
      <c r="O118" s="46">
        <f t="shared" si="37"/>
        <v>0</v>
      </c>
      <c r="P118" s="5">
        <f t="shared" si="29"/>
        <v>-1900</v>
      </c>
      <c r="R118" s="50"/>
      <c r="S118" s="50"/>
      <c r="T118" s="50"/>
      <c r="U118" s="50"/>
      <c r="V118" s="50"/>
      <c r="W118" s="50"/>
      <c r="X118" s="50"/>
      <c r="Y118" s="50"/>
      <c r="Z118" s="50"/>
    </row>
    <row r="119" spans="1:26" x14ac:dyDescent="0.2">
      <c r="A119" s="4" t="s">
        <v>59</v>
      </c>
      <c r="B119" s="17">
        <v>2000</v>
      </c>
      <c r="C119" s="17"/>
      <c r="D119" s="18">
        <f t="shared" si="48"/>
        <v>2000</v>
      </c>
      <c r="E119" s="17">
        <v>2000</v>
      </c>
      <c r="F119" s="17"/>
      <c r="G119" s="18">
        <f t="shared" ref="G119:G120" si="51">SUM(E119:F119)</f>
        <v>2000</v>
      </c>
      <c r="H119" s="18"/>
      <c r="I119" s="18"/>
      <c r="J119" s="38">
        <f t="shared" si="49"/>
        <v>2000</v>
      </c>
      <c r="K119" s="38">
        <f t="shared" si="49"/>
        <v>0</v>
      </c>
      <c r="L119" s="5">
        <f t="shared" si="50"/>
        <v>2000</v>
      </c>
      <c r="M119" s="5"/>
      <c r="N119" s="5"/>
      <c r="O119" s="46">
        <f t="shared" si="37"/>
        <v>0</v>
      </c>
      <c r="P119" s="5">
        <f t="shared" si="29"/>
        <v>-2000</v>
      </c>
      <c r="R119" s="50"/>
      <c r="S119" s="50"/>
      <c r="T119" s="50"/>
      <c r="U119" s="50"/>
      <c r="V119" s="50"/>
      <c r="W119" s="50"/>
      <c r="X119" s="50"/>
      <c r="Y119" s="50"/>
      <c r="Z119" s="50"/>
    </row>
    <row r="120" spans="1:26" x14ac:dyDescent="0.2">
      <c r="A120" s="4" t="s">
        <v>94</v>
      </c>
      <c r="B120" s="17">
        <v>5000</v>
      </c>
      <c r="C120" s="17"/>
      <c r="D120" s="18">
        <f t="shared" si="48"/>
        <v>5000</v>
      </c>
      <c r="E120" s="17">
        <v>5000</v>
      </c>
      <c r="F120" s="17"/>
      <c r="G120" s="18">
        <f t="shared" si="51"/>
        <v>5000</v>
      </c>
      <c r="H120" s="18"/>
      <c r="I120" s="5"/>
      <c r="J120" s="38">
        <f t="shared" si="49"/>
        <v>5000</v>
      </c>
      <c r="K120" s="38">
        <f t="shared" si="49"/>
        <v>0</v>
      </c>
      <c r="L120" s="5">
        <f t="shared" si="50"/>
        <v>5000</v>
      </c>
      <c r="M120" s="5"/>
      <c r="N120" s="5"/>
      <c r="O120" s="46">
        <f t="shared" si="37"/>
        <v>0</v>
      </c>
      <c r="P120" s="5">
        <f t="shared" si="29"/>
        <v>-5000</v>
      </c>
      <c r="R120" s="50"/>
      <c r="S120" s="50"/>
      <c r="T120" s="50"/>
      <c r="U120" s="50"/>
      <c r="V120" s="50"/>
      <c r="W120" s="50"/>
      <c r="X120" s="50"/>
      <c r="Y120" s="50"/>
      <c r="Z120" s="50"/>
    </row>
    <row r="121" spans="1:26" x14ac:dyDescent="0.2">
      <c r="A121" s="4"/>
      <c r="B121" s="17"/>
      <c r="C121" s="17"/>
      <c r="D121" s="18"/>
      <c r="E121" s="17"/>
      <c r="F121" s="17"/>
      <c r="G121" s="18"/>
      <c r="H121" s="18"/>
      <c r="I121" s="5"/>
      <c r="J121" s="38"/>
      <c r="K121" s="38"/>
      <c r="L121" s="5"/>
      <c r="M121" s="5"/>
      <c r="N121" s="5"/>
      <c r="O121" s="46"/>
      <c r="P121" s="42"/>
      <c r="R121" s="50"/>
      <c r="S121" s="50"/>
      <c r="T121" s="50"/>
      <c r="U121" s="50"/>
      <c r="V121" s="50"/>
      <c r="W121" s="50"/>
      <c r="X121" s="50"/>
      <c r="Y121" s="50"/>
      <c r="Z121" s="50"/>
    </row>
    <row r="122" spans="1:26" x14ac:dyDescent="0.2">
      <c r="A122" s="2" t="s">
        <v>136</v>
      </c>
      <c r="B122" s="34">
        <f>B123</f>
        <v>0</v>
      </c>
      <c r="C122" s="34">
        <f t="shared" ref="C122:O122" si="52">C123</f>
        <v>0</v>
      </c>
      <c r="D122" s="34">
        <f t="shared" si="52"/>
        <v>0</v>
      </c>
      <c r="E122" s="34">
        <f t="shared" si="52"/>
        <v>6180</v>
      </c>
      <c r="F122" s="34">
        <f t="shared" si="52"/>
        <v>0</v>
      </c>
      <c r="G122" s="34">
        <f t="shared" si="52"/>
        <v>6180</v>
      </c>
      <c r="H122" s="34">
        <f t="shared" si="52"/>
        <v>0</v>
      </c>
      <c r="I122" s="34">
        <f t="shared" si="52"/>
        <v>0</v>
      </c>
      <c r="J122" s="34">
        <f t="shared" si="52"/>
        <v>6180</v>
      </c>
      <c r="K122" s="34">
        <f t="shared" si="52"/>
        <v>0</v>
      </c>
      <c r="L122" s="34">
        <f t="shared" si="52"/>
        <v>6180</v>
      </c>
      <c r="M122" s="34">
        <f t="shared" si="52"/>
        <v>4865</v>
      </c>
      <c r="N122" s="34">
        <f t="shared" si="52"/>
        <v>1314</v>
      </c>
      <c r="O122" s="34">
        <f t="shared" si="52"/>
        <v>6179</v>
      </c>
      <c r="P122" s="26">
        <f t="shared" si="29"/>
        <v>-1</v>
      </c>
      <c r="Q122" s="31">
        <f>SUM(P123)</f>
        <v>-1</v>
      </c>
      <c r="R122" s="50"/>
      <c r="S122" s="50"/>
      <c r="T122" s="50"/>
      <c r="U122" s="50"/>
      <c r="V122" s="50"/>
      <c r="W122" s="50"/>
      <c r="X122" s="50"/>
      <c r="Y122" s="50"/>
      <c r="Z122" s="50"/>
    </row>
    <row r="123" spans="1:26" x14ac:dyDescent="0.2">
      <c r="A123" s="4" t="s">
        <v>137</v>
      </c>
      <c r="B123" s="17"/>
      <c r="C123" s="17"/>
      <c r="D123" s="18"/>
      <c r="E123" s="17">
        <v>6180</v>
      </c>
      <c r="F123" s="17"/>
      <c r="G123" s="18">
        <f>SUM(E123:F123)</f>
        <v>6180</v>
      </c>
      <c r="H123" s="18"/>
      <c r="I123" s="5"/>
      <c r="J123" s="38">
        <f t="shared" si="49"/>
        <v>6180</v>
      </c>
      <c r="K123" s="38">
        <f t="shared" si="49"/>
        <v>0</v>
      </c>
      <c r="L123" s="5">
        <f t="shared" si="50"/>
        <v>6180</v>
      </c>
      <c r="M123" s="5">
        <v>4865</v>
      </c>
      <c r="N123" s="5">
        <v>1314</v>
      </c>
      <c r="O123" s="46">
        <f t="shared" si="37"/>
        <v>6179</v>
      </c>
      <c r="P123" s="5">
        <f t="shared" si="29"/>
        <v>-1</v>
      </c>
      <c r="R123" s="50"/>
      <c r="S123" s="50"/>
      <c r="T123" s="50"/>
      <c r="U123" s="50"/>
      <c r="V123" s="50"/>
      <c r="W123" s="50"/>
      <c r="X123" s="50"/>
      <c r="Y123" s="50"/>
      <c r="Z123" s="50"/>
    </row>
    <row r="124" spans="1:26" x14ac:dyDescent="0.2">
      <c r="A124" s="4"/>
      <c r="B124" s="17"/>
      <c r="C124" s="17"/>
      <c r="D124" s="18"/>
      <c r="E124" s="17"/>
      <c r="F124" s="17"/>
      <c r="G124" s="18"/>
      <c r="H124" s="18"/>
      <c r="I124" s="5"/>
      <c r="J124" s="38"/>
      <c r="K124" s="15"/>
      <c r="L124" s="5"/>
      <c r="M124" s="5"/>
      <c r="N124" s="5"/>
      <c r="O124" s="46"/>
      <c r="P124" s="42"/>
      <c r="R124" s="50"/>
      <c r="S124" s="50"/>
      <c r="T124" s="50"/>
      <c r="U124" s="50"/>
      <c r="V124" s="50"/>
      <c r="W124" s="50"/>
      <c r="X124" s="50"/>
      <c r="Y124" s="50"/>
      <c r="Z124" s="50"/>
    </row>
    <row r="125" spans="1:26" x14ac:dyDescent="0.2">
      <c r="A125" s="2" t="s">
        <v>60</v>
      </c>
      <c r="B125" s="3">
        <f>SUM(B126:B126)</f>
        <v>4000</v>
      </c>
      <c r="C125" s="3">
        <f>SUM(C126:C126)</f>
        <v>0</v>
      </c>
      <c r="D125" s="3">
        <f>SUM(D126:D126)</f>
        <v>4000</v>
      </c>
      <c r="E125" s="3">
        <f t="shared" ref="E125:O125" si="53">SUM(E126:E126)</f>
        <v>4000</v>
      </c>
      <c r="F125" s="3">
        <f t="shared" si="53"/>
        <v>0</v>
      </c>
      <c r="G125" s="3">
        <f t="shared" si="53"/>
        <v>4000</v>
      </c>
      <c r="H125" s="3">
        <f t="shared" si="53"/>
        <v>0</v>
      </c>
      <c r="I125" s="3">
        <f t="shared" si="53"/>
        <v>0</v>
      </c>
      <c r="J125" s="3">
        <f t="shared" si="53"/>
        <v>4000</v>
      </c>
      <c r="K125" s="3">
        <f t="shared" si="53"/>
        <v>0</v>
      </c>
      <c r="L125" s="3">
        <f t="shared" si="53"/>
        <v>4000</v>
      </c>
      <c r="M125" s="3">
        <f t="shared" si="53"/>
        <v>0</v>
      </c>
      <c r="N125" s="3">
        <f t="shared" si="53"/>
        <v>0</v>
      </c>
      <c r="O125" s="3">
        <f t="shared" si="53"/>
        <v>0</v>
      </c>
      <c r="P125" s="26">
        <f t="shared" si="29"/>
        <v>-4000</v>
      </c>
      <c r="Q125" s="31">
        <f>SUM(P126)</f>
        <v>-4000</v>
      </c>
      <c r="R125" s="50"/>
      <c r="S125" s="50"/>
      <c r="T125" s="50"/>
      <c r="U125" s="50"/>
      <c r="V125" s="50"/>
      <c r="W125" s="50"/>
      <c r="X125" s="50"/>
      <c r="Y125" s="50"/>
      <c r="Z125" s="50"/>
    </row>
    <row r="126" spans="1:26" x14ac:dyDescent="0.2">
      <c r="A126" s="4" t="s">
        <v>61</v>
      </c>
      <c r="B126" s="17">
        <v>4000</v>
      </c>
      <c r="C126" s="17"/>
      <c r="D126" s="18">
        <f>SUM(B126:C126)</f>
        <v>4000</v>
      </c>
      <c r="E126" s="17">
        <v>4000</v>
      </c>
      <c r="F126" s="17"/>
      <c r="G126" s="18">
        <f>SUM(E126:F126)</f>
        <v>4000</v>
      </c>
      <c r="H126" s="18"/>
      <c r="I126" s="5"/>
      <c r="J126" s="38">
        <f t="shared" ref="J126:K159" si="54">SUM(E126,H126)</f>
        <v>4000</v>
      </c>
      <c r="K126" s="15">
        <f t="shared" si="54"/>
        <v>0</v>
      </c>
      <c r="L126" s="5">
        <f t="shared" ref="L126:L147" si="55">SUM(J126:K126)</f>
        <v>4000</v>
      </c>
      <c r="M126" s="5"/>
      <c r="N126" s="5"/>
      <c r="O126" s="46">
        <f t="shared" si="37"/>
        <v>0</v>
      </c>
      <c r="P126" s="5">
        <f t="shared" si="29"/>
        <v>-4000</v>
      </c>
      <c r="R126" s="50"/>
      <c r="S126" s="50"/>
      <c r="T126" s="50"/>
      <c r="U126" s="50"/>
      <c r="V126" s="50"/>
      <c r="W126" s="50"/>
      <c r="X126" s="50"/>
      <c r="Y126" s="50"/>
      <c r="Z126" s="50"/>
    </row>
    <row r="127" spans="1:26" x14ac:dyDescent="0.2">
      <c r="A127" s="4"/>
      <c r="B127" s="17"/>
      <c r="C127" s="17"/>
      <c r="D127" s="18"/>
      <c r="E127" s="17"/>
      <c r="F127" s="17"/>
      <c r="G127" s="18"/>
      <c r="H127" s="18"/>
      <c r="I127" s="5"/>
      <c r="J127" s="38"/>
      <c r="K127" s="15"/>
      <c r="L127" s="5"/>
      <c r="M127" s="5"/>
      <c r="N127" s="5"/>
      <c r="O127" s="46"/>
      <c r="P127" s="42"/>
      <c r="R127" s="50"/>
      <c r="S127" s="50"/>
      <c r="T127" s="50"/>
      <c r="U127" s="50"/>
      <c r="V127" s="50"/>
      <c r="W127" s="50"/>
      <c r="X127" s="50"/>
      <c r="Y127" s="50"/>
      <c r="Z127" s="50"/>
    </row>
    <row r="128" spans="1:26" x14ac:dyDescent="0.2">
      <c r="A128" s="2" t="s">
        <v>120</v>
      </c>
      <c r="B128" s="34">
        <f>B129</f>
        <v>0</v>
      </c>
      <c r="C128" s="34">
        <f t="shared" ref="C128:O128" si="56">C129</f>
        <v>0</v>
      </c>
      <c r="D128" s="34">
        <f t="shared" si="56"/>
        <v>0</v>
      </c>
      <c r="E128" s="34">
        <f t="shared" si="56"/>
        <v>6537</v>
      </c>
      <c r="F128" s="34">
        <f t="shared" si="56"/>
        <v>0</v>
      </c>
      <c r="G128" s="34">
        <f t="shared" si="56"/>
        <v>6537</v>
      </c>
      <c r="H128" s="34">
        <f t="shared" si="56"/>
        <v>0</v>
      </c>
      <c r="I128" s="34">
        <f t="shared" si="56"/>
        <v>0</v>
      </c>
      <c r="J128" s="34">
        <f t="shared" si="56"/>
        <v>6537</v>
      </c>
      <c r="K128" s="34">
        <f t="shared" si="56"/>
        <v>0</v>
      </c>
      <c r="L128" s="34">
        <f t="shared" si="56"/>
        <v>6537</v>
      </c>
      <c r="M128" s="34">
        <f t="shared" si="56"/>
        <v>5147</v>
      </c>
      <c r="N128" s="34">
        <f t="shared" si="56"/>
        <v>1390</v>
      </c>
      <c r="O128" s="34">
        <f t="shared" si="56"/>
        <v>6537</v>
      </c>
      <c r="P128" s="26">
        <f t="shared" si="29"/>
        <v>0</v>
      </c>
      <c r="Q128" s="31">
        <f>SUM(P129)</f>
        <v>0</v>
      </c>
      <c r="R128" s="50"/>
      <c r="S128" s="50"/>
      <c r="T128" s="50"/>
      <c r="U128" s="50"/>
      <c r="V128" s="50"/>
      <c r="W128" s="50"/>
      <c r="X128" s="50"/>
      <c r="Y128" s="50"/>
      <c r="Z128" s="50"/>
    </row>
    <row r="129" spans="1:26" x14ac:dyDescent="0.2">
      <c r="A129" s="4" t="s">
        <v>121</v>
      </c>
      <c r="B129" s="17"/>
      <c r="C129" s="17"/>
      <c r="D129" s="18"/>
      <c r="E129" s="17">
        <v>6537</v>
      </c>
      <c r="F129" s="17"/>
      <c r="G129" s="18">
        <f>SUM(E129:F129)</f>
        <v>6537</v>
      </c>
      <c r="H129" s="18"/>
      <c r="I129" s="5"/>
      <c r="J129" s="38">
        <f>SUM(E129,H129)</f>
        <v>6537</v>
      </c>
      <c r="K129" s="38">
        <f>SUM(F129,I129)</f>
        <v>0</v>
      </c>
      <c r="L129" s="5">
        <f>SUM(J129:K129)</f>
        <v>6537</v>
      </c>
      <c r="M129" s="5">
        <v>5147</v>
      </c>
      <c r="N129" s="5">
        <v>1390</v>
      </c>
      <c r="O129" s="47">
        <f t="shared" si="37"/>
        <v>6537</v>
      </c>
      <c r="P129" s="42">
        <f t="shared" si="29"/>
        <v>0</v>
      </c>
      <c r="R129" s="50"/>
      <c r="S129" s="50"/>
      <c r="T129" s="50"/>
      <c r="U129" s="50"/>
      <c r="V129" s="50"/>
      <c r="W129" s="50"/>
      <c r="X129" s="50"/>
      <c r="Y129" s="50"/>
      <c r="Z129" s="50"/>
    </row>
    <row r="130" spans="1:26" x14ac:dyDescent="0.2">
      <c r="A130" s="4"/>
      <c r="B130" s="17"/>
      <c r="C130" s="17"/>
      <c r="D130" s="18"/>
      <c r="E130" s="17"/>
      <c r="F130" s="17"/>
      <c r="G130" s="18"/>
      <c r="H130" s="18"/>
      <c r="I130" s="5"/>
      <c r="J130" s="38"/>
      <c r="K130" s="15"/>
      <c r="L130" s="5"/>
      <c r="M130" s="5"/>
      <c r="N130" s="5"/>
      <c r="O130" s="47"/>
      <c r="P130" s="42"/>
      <c r="R130" s="50"/>
      <c r="S130" s="50"/>
      <c r="T130" s="50"/>
      <c r="U130" s="50"/>
      <c r="V130" s="50"/>
      <c r="W130" s="50"/>
      <c r="X130" s="50"/>
      <c r="Y130" s="50"/>
      <c r="Z130" s="50"/>
    </row>
    <row r="131" spans="1:26" x14ac:dyDescent="0.2">
      <c r="A131" s="3" t="s">
        <v>9</v>
      </c>
      <c r="B131" s="26">
        <f>SUM(B132:B148)</f>
        <v>7953</v>
      </c>
      <c r="C131" s="26">
        <f t="shared" ref="C131:N131" si="57">SUM(C132:C148)</f>
        <v>500</v>
      </c>
      <c r="D131" s="26">
        <f t="shared" si="57"/>
        <v>8453</v>
      </c>
      <c r="E131" s="26">
        <f t="shared" si="57"/>
        <v>9010</v>
      </c>
      <c r="F131" s="26">
        <f t="shared" si="57"/>
        <v>500</v>
      </c>
      <c r="G131" s="26">
        <f t="shared" si="57"/>
        <v>9510</v>
      </c>
      <c r="H131" s="26">
        <f t="shared" si="57"/>
        <v>464</v>
      </c>
      <c r="I131" s="26">
        <f t="shared" si="57"/>
        <v>0</v>
      </c>
      <c r="J131" s="26">
        <f t="shared" si="57"/>
        <v>9474</v>
      </c>
      <c r="K131" s="26">
        <f t="shared" si="57"/>
        <v>500</v>
      </c>
      <c r="L131" s="26">
        <f t="shared" si="57"/>
        <v>9974</v>
      </c>
      <c r="M131" s="26">
        <f t="shared" si="57"/>
        <v>2388</v>
      </c>
      <c r="N131" s="26">
        <f t="shared" si="57"/>
        <v>643</v>
      </c>
      <c r="O131" s="26">
        <f>SUM(O132:O148)</f>
        <v>3031</v>
      </c>
      <c r="P131" s="26">
        <f t="shared" si="29"/>
        <v>-6943</v>
      </c>
      <c r="Q131" s="31">
        <f>SUM(P132:P148)</f>
        <v>-6943</v>
      </c>
      <c r="R131" s="50"/>
      <c r="S131" s="50"/>
      <c r="T131" s="50"/>
      <c r="U131" s="50"/>
      <c r="V131" s="50"/>
      <c r="W131" s="50"/>
      <c r="X131" s="50"/>
      <c r="Y131" s="50"/>
      <c r="Z131" s="50"/>
    </row>
    <row r="132" spans="1:26" x14ac:dyDescent="0.2">
      <c r="A132" s="5" t="s">
        <v>40</v>
      </c>
      <c r="B132" s="18">
        <v>1000</v>
      </c>
      <c r="C132" s="18"/>
      <c r="D132" s="18">
        <f t="shared" ref="D132:D140" si="58">SUM(B132:C132)</f>
        <v>1000</v>
      </c>
      <c r="E132" s="18">
        <v>1000</v>
      </c>
      <c r="F132" s="18"/>
      <c r="G132" s="18">
        <f t="shared" ref="G132:G147" si="59">SUM(E132:F132)</f>
        <v>1000</v>
      </c>
      <c r="H132" s="5"/>
      <c r="I132" s="5"/>
      <c r="J132" s="38">
        <f t="shared" si="54"/>
        <v>1000</v>
      </c>
      <c r="K132" s="15">
        <f t="shared" si="54"/>
        <v>0</v>
      </c>
      <c r="L132" s="5">
        <f t="shared" si="55"/>
        <v>1000</v>
      </c>
      <c r="M132" s="5">
        <f>157+253</f>
        <v>410</v>
      </c>
      <c r="N132" s="5">
        <f>42+69</f>
        <v>111</v>
      </c>
      <c r="O132" s="47">
        <f t="shared" si="37"/>
        <v>521</v>
      </c>
      <c r="P132" s="5">
        <f t="shared" si="29"/>
        <v>-479</v>
      </c>
      <c r="R132" s="50"/>
      <c r="S132" s="50"/>
      <c r="T132" s="50"/>
      <c r="U132" s="50"/>
      <c r="V132" s="50"/>
      <c r="W132" s="50"/>
      <c r="X132" s="50"/>
      <c r="Y132" s="50"/>
      <c r="Z132" s="50"/>
    </row>
    <row r="133" spans="1:26" x14ac:dyDescent="0.2">
      <c r="A133" s="5" t="s">
        <v>7</v>
      </c>
      <c r="B133" s="18"/>
      <c r="C133" s="18"/>
      <c r="D133" s="18"/>
      <c r="E133" s="18"/>
      <c r="F133" s="18"/>
      <c r="G133" s="18"/>
      <c r="H133" s="5"/>
      <c r="I133" s="5"/>
      <c r="J133" s="38"/>
      <c r="K133" s="15"/>
      <c r="L133" s="5"/>
      <c r="M133" s="5">
        <v>72</v>
      </c>
      <c r="N133" s="5">
        <v>20</v>
      </c>
      <c r="O133" s="47">
        <f t="shared" si="37"/>
        <v>92</v>
      </c>
      <c r="P133" s="58">
        <f t="shared" si="29"/>
        <v>92</v>
      </c>
      <c r="Q133" s="59"/>
      <c r="R133" s="50"/>
      <c r="S133" s="50"/>
      <c r="T133" s="50"/>
      <c r="U133" s="50"/>
      <c r="V133" s="50"/>
      <c r="W133" s="50"/>
      <c r="X133" s="50"/>
      <c r="Y133" s="50"/>
      <c r="Z133" s="50"/>
    </row>
    <row r="134" spans="1:26" x14ac:dyDescent="0.2">
      <c r="A134" s="5" t="s">
        <v>126</v>
      </c>
      <c r="B134" s="18"/>
      <c r="C134" s="18"/>
      <c r="D134" s="18"/>
      <c r="E134" s="18">
        <v>203</v>
      </c>
      <c r="F134" s="18"/>
      <c r="G134" s="18">
        <f t="shared" si="59"/>
        <v>203</v>
      </c>
      <c r="H134" s="5"/>
      <c r="I134" s="5"/>
      <c r="J134" s="38">
        <f t="shared" si="54"/>
        <v>203</v>
      </c>
      <c r="K134" s="15">
        <f t="shared" si="54"/>
        <v>0</v>
      </c>
      <c r="L134" s="5">
        <f t="shared" si="55"/>
        <v>203</v>
      </c>
      <c r="M134" s="5">
        <f>20+140</f>
        <v>160</v>
      </c>
      <c r="N134" s="5">
        <v>42</v>
      </c>
      <c r="O134" s="47">
        <f t="shared" si="37"/>
        <v>202</v>
      </c>
      <c r="P134" s="5">
        <f t="shared" si="29"/>
        <v>-1</v>
      </c>
      <c r="R134" s="50"/>
      <c r="S134" s="50"/>
      <c r="T134" s="50"/>
      <c r="U134" s="50"/>
      <c r="V134" s="50"/>
      <c r="W134" s="50"/>
      <c r="X134" s="50"/>
      <c r="Y134" s="50"/>
      <c r="Z134" s="50"/>
    </row>
    <row r="135" spans="1:26" x14ac:dyDescent="0.2">
      <c r="A135" s="5" t="s">
        <v>62</v>
      </c>
      <c r="B135" s="18">
        <v>4445</v>
      </c>
      <c r="C135" s="17"/>
      <c r="D135" s="18">
        <f t="shared" si="58"/>
        <v>4445</v>
      </c>
      <c r="E135" s="18">
        <v>4445</v>
      </c>
      <c r="F135" s="17"/>
      <c r="G135" s="18">
        <f t="shared" si="59"/>
        <v>4445</v>
      </c>
      <c r="H135" s="5"/>
      <c r="I135" s="5"/>
      <c r="J135" s="38">
        <f t="shared" si="54"/>
        <v>4445</v>
      </c>
      <c r="K135" s="15">
        <f t="shared" si="54"/>
        <v>0</v>
      </c>
      <c r="L135" s="5">
        <f t="shared" si="55"/>
        <v>4445</v>
      </c>
      <c r="M135" s="5"/>
      <c r="N135" s="5"/>
      <c r="O135" s="47">
        <f t="shared" si="37"/>
        <v>0</v>
      </c>
      <c r="P135" s="5">
        <f t="shared" si="29"/>
        <v>-4445</v>
      </c>
      <c r="R135" s="50"/>
      <c r="S135" s="50"/>
      <c r="T135" s="50"/>
      <c r="U135" s="50"/>
      <c r="V135" s="50"/>
      <c r="W135" s="50"/>
      <c r="X135" s="50"/>
      <c r="Y135" s="50"/>
      <c r="Z135" s="50"/>
    </row>
    <row r="136" spans="1:26" x14ac:dyDescent="0.2">
      <c r="A136" s="5" t="s">
        <v>63</v>
      </c>
      <c r="B136" s="18">
        <v>508</v>
      </c>
      <c r="C136" s="17"/>
      <c r="D136" s="18">
        <f t="shared" si="58"/>
        <v>508</v>
      </c>
      <c r="E136" s="18">
        <v>508</v>
      </c>
      <c r="F136" s="17"/>
      <c r="G136" s="18">
        <f t="shared" si="59"/>
        <v>508</v>
      </c>
      <c r="H136" s="5"/>
      <c r="I136" s="5"/>
      <c r="J136" s="38">
        <f t="shared" si="54"/>
        <v>508</v>
      </c>
      <c r="K136" s="15">
        <f t="shared" si="54"/>
        <v>0</v>
      </c>
      <c r="L136" s="5">
        <f t="shared" si="55"/>
        <v>508</v>
      </c>
      <c r="M136" s="5"/>
      <c r="N136" s="5"/>
      <c r="O136" s="47">
        <f t="shared" si="37"/>
        <v>0</v>
      </c>
      <c r="P136" s="5">
        <f t="shared" si="29"/>
        <v>-508</v>
      </c>
      <c r="R136" s="50"/>
      <c r="S136" s="50"/>
      <c r="T136" s="50"/>
      <c r="U136" s="50"/>
      <c r="V136" s="50"/>
      <c r="W136" s="50"/>
      <c r="X136" s="50"/>
      <c r="Y136" s="50"/>
      <c r="Z136" s="50"/>
    </row>
    <row r="137" spans="1:26" x14ac:dyDescent="0.2">
      <c r="A137" s="5" t="s">
        <v>168</v>
      </c>
      <c r="B137" s="18"/>
      <c r="C137" s="17"/>
      <c r="D137" s="18"/>
      <c r="E137" s="18"/>
      <c r="F137" s="17"/>
      <c r="G137" s="18"/>
      <c r="H137" s="5"/>
      <c r="I137" s="5"/>
      <c r="J137" s="38"/>
      <c r="K137" s="15"/>
      <c r="L137" s="5"/>
      <c r="M137" s="5">
        <v>11</v>
      </c>
      <c r="N137" s="5">
        <v>3</v>
      </c>
      <c r="O137" s="47">
        <f t="shared" si="37"/>
        <v>14</v>
      </c>
      <c r="P137" s="58">
        <f t="shared" si="29"/>
        <v>14</v>
      </c>
      <c r="Q137" s="59"/>
      <c r="R137" s="50"/>
      <c r="S137" s="50"/>
      <c r="T137" s="50"/>
      <c r="U137" s="50"/>
      <c r="V137" s="50"/>
      <c r="W137" s="50"/>
      <c r="X137" s="50"/>
      <c r="Y137" s="50"/>
      <c r="Z137" s="50"/>
    </row>
    <row r="138" spans="1:26" x14ac:dyDescent="0.2">
      <c r="A138" s="5" t="s">
        <v>22</v>
      </c>
      <c r="B138" s="18">
        <v>2000</v>
      </c>
      <c r="C138" s="17"/>
      <c r="D138" s="18">
        <f t="shared" si="58"/>
        <v>2000</v>
      </c>
      <c r="E138" s="18">
        <v>2000</v>
      </c>
      <c r="F138" s="17"/>
      <c r="G138" s="18">
        <f t="shared" si="59"/>
        <v>2000</v>
      </c>
      <c r="H138" s="5"/>
      <c r="I138" s="5"/>
      <c r="J138" s="38">
        <f t="shared" si="54"/>
        <v>2000</v>
      </c>
      <c r="K138" s="15">
        <f t="shared" si="54"/>
        <v>0</v>
      </c>
      <c r="L138" s="5">
        <f t="shared" si="55"/>
        <v>2000</v>
      </c>
      <c r="M138" s="5">
        <v>120</v>
      </c>
      <c r="N138" s="5">
        <v>32</v>
      </c>
      <c r="O138" s="47">
        <f t="shared" si="37"/>
        <v>152</v>
      </c>
      <c r="P138" s="5">
        <f t="shared" si="29"/>
        <v>-1848</v>
      </c>
      <c r="R138" s="50"/>
      <c r="S138" s="50"/>
      <c r="T138" s="50"/>
      <c r="U138" s="50"/>
      <c r="V138" s="50"/>
      <c r="W138" s="50"/>
      <c r="X138" s="50"/>
      <c r="Y138" s="50"/>
      <c r="Z138" s="50"/>
    </row>
    <row r="139" spans="1:26" x14ac:dyDescent="0.2">
      <c r="A139" s="5" t="s">
        <v>123</v>
      </c>
      <c r="B139" s="18"/>
      <c r="C139" s="17"/>
      <c r="D139" s="18"/>
      <c r="E139" s="18">
        <v>762</v>
      </c>
      <c r="F139" s="17"/>
      <c r="G139" s="18">
        <f t="shared" si="59"/>
        <v>762</v>
      </c>
      <c r="H139" s="55">
        <v>138</v>
      </c>
      <c r="I139" s="5"/>
      <c r="J139" s="38">
        <f t="shared" si="54"/>
        <v>900</v>
      </c>
      <c r="K139" s="15">
        <f t="shared" si="54"/>
        <v>0</v>
      </c>
      <c r="L139" s="5">
        <f t="shared" si="55"/>
        <v>900</v>
      </c>
      <c r="M139" s="5">
        <f>360+464</f>
        <v>824</v>
      </c>
      <c r="N139" s="5">
        <f>98+125</f>
        <v>223</v>
      </c>
      <c r="O139" s="47">
        <f t="shared" si="37"/>
        <v>1047</v>
      </c>
      <c r="P139" s="58">
        <f t="shared" si="29"/>
        <v>147</v>
      </c>
      <c r="Q139" s="59"/>
      <c r="R139" s="50"/>
      <c r="S139" s="50"/>
      <c r="T139" s="50"/>
      <c r="U139" s="50"/>
      <c r="V139" s="50"/>
      <c r="W139" s="50"/>
      <c r="X139" s="50"/>
      <c r="Y139" s="50"/>
      <c r="Z139" s="50"/>
    </row>
    <row r="140" spans="1:26" x14ac:dyDescent="0.2">
      <c r="A140" s="52" t="s">
        <v>39</v>
      </c>
      <c r="B140" s="17"/>
      <c r="C140" s="51">
        <v>500</v>
      </c>
      <c r="D140" s="18">
        <f t="shared" si="58"/>
        <v>500</v>
      </c>
      <c r="E140" s="17"/>
      <c r="F140" s="51">
        <v>500</v>
      </c>
      <c r="G140" s="18">
        <f t="shared" si="59"/>
        <v>500</v>
      </c>
      <c r="H140" s="5"/>
      <c r="I140" s="5"/>
      <c r="J140" s="38">
        <f t="shared" si="54"/>
        <v>0</v>
      </c>
      <c r="K140" s="15">
        <f t="shared" si="54"/>
        <v>500</v>
      </c>
      <c r="L140" s="5">
        <f t="shared" si="55"/>
        <v>500</v>
      </c>
      <c r="M140" s="5">
        <v>130</v>
      </c>
      <c r="N140" s="5">
        <v>35</v>
      </c>
      <c r="O140" s="47">
        <f t="shared" si="37"/>
        <v>165</v>
      </c>
      <c r="P140" s="5">
        <f t="shared" si="29"/>
        <v>-335</v>
      </c>
      <c r="R140" s="50"/>
      <c r="S140" s="50"/>
      <c r="T140" s="50"/>
      <c r="U140" s="50"/>
      <c r="V140" s="50"/>
      <c r="W140" s="50"/>
      <c r="X140" s="50"/>
      <c r="Y140" s="50"/>
      <c r="Z140" s="50"/>
    </row>
    <row r="141" spans="1:26" x14ac:dyDescent="0.2">
      <c r="A141" s="5" t="s">
        <v>165</v>
      </c>
      <c r="B141" s="17"/>
      <c r="C141" s="17"/>
      <c r="D141" s="18"/>
      <c r="E141" s="17"/>
      <c r="F141" s="17"/>
      <c r="G141" s="18"/>
      <c r="H141" s="5"/>
      <c r="I141" s="5"/>
      <c r="J141" s="38"/>
      <c r="K141" s="15"/>
      <c r="L141" s="5"/>
      <c r="M141" s="5">
        <v>17</v>
      </c>
      <c r="N141" s="5">
        <v>5</v>
      </c>
      <c r="O141" s="47">
        <f t="shared" si="37"/>
        <v>22</v>
      </c>
      <c r="P141" s="58">
        <f t="shared" si="29"/>
        <v>22</v>
      </c>
      <c r="Q141" s="59"/>
      <c r="R141" s="50"/>
      <c r="S141" s="50"/>
      <c r="T141" s="50"/>
      <c r="U141" s="50"/>
      <c r="V141" s="50"/>
      <c r="W141" s="50"/>
      <c r="X141" s="50"/>
      <c r="Y141" s="50"/>
      <c r="Z141" s="50"/>
    </row>
    <row r="142" spans="1:26" x14ac:dyDescent="0.2">
      <c r="A142" s="5" t="s">
        <v>150</v>
      </c>
      <c r="B142" s="17"/>
      <c r="C142" s="17"/>
      <c r="D142" s="18"/>
      <c r="E142" s="17"/>
      <c r="F142" s="17"/>
      <c r="G142" s="18"/>
      <c r="H142" s="55">
        <v>326</v>
      </c>
      <c r="I142" s="5"/>
      <c r="J142" s="38">
        <f t="shared" si="54"/>
        <v>326</v>
      </c>
      <c r="K142" s="15">
        <f t="shared" si="54"/>
        <v>0</v>
      </c>
      <c r="L142" s="5">
        <f t="shared" si="55"/>
        <v>326</v>
      </c>
      <c r="M142" s="5">
        <v>256</v>
      </c>
      <c r="N142" s="5">
        <v>69</v>
      </c>
      <c r="O142" s="47">
        <f t="shared" si="37"/>
        <v>325</v>
      </c>
      <c r="P142" s="5">
        <f t="shared" si="29"/>
        <v>-1</v>
      </c>
      <c r="R142" s="50"/>
      <c r="S142" s="50"/>
      <c r="T142" s="50"/>
      <c r="U142" s="50"/>
      <c r="V142" s="50"/>
      <c r="W142" s="50"/>
      <c r="X142" s="50"/>
      <c r="Y142" s="50"/>
      <c r="Z142" s="50"/>
    </row>
    <row r="143" spans="1:26" x14ac:dyDescent="0.2">
      <c r="A143" s="5" t="s">
        <v>164</v>
      </c>
      <c r="B143" s="17"/>
      <c r="C143" s="17"/>
      <c r="D143" s="18"/>
      <c r="E143" s="17"/>
      <c r="F143" s="17"/>
      <c r="G143" s="18"/>
      <c r="H143" s="5"/>
      <c r="I143" s="5"/>
      <c r="J143" s="38"/>
      <c r="K143" s="15"/>
      <c r="L143" s="5"/>
      <c r="M143" s="5">
        <v>116</v>
      </c>
      <c r="N143" s="5">
        <v>31</v>
      </c>
      <c r="O143" s="47">
        <f t="shared" si="37"/>
        <v>147</v>
      </c>
      <c r="P143" s="58">
        <f t="shared" ref="P143:P160" si="60">SUM(O143-L143)</f>
        <v>147</v>
      </c>
      <c r="Q143" s="59"/>
      <c r="R143" s="50"/>
      <c r="S143" s="50"/>
      <c r="T143" s="50"/>
      <c r="U143" s="50"/>
      <c r="V143" s="50"/>
      <c r="W143" s="50"/>
      <c r="X143" s="50"/>
      <c r="Y143" s="50"/>
      <c r="Z143" s="50"/>
    </row>
    <row r="144" spans="1:26" x14ac:dyDescent="0.2">
      <c r="A144" s="5" t="s">
        <v>169</v>
      </c>
      <c r="B144" s="17"/>
      <c r="C144" s="17"/>
      <c r="D144" s="18"/>
      <c r="E144" s="17"/>
      <c r="F144" s="17"/>
      <c r="G144" s="18"/>
      <c r="H144" s="5"/>
      <c r="I144" s="5"/>
      <c r="J144" s="38"/>
      <c r="K144" s="15"/>
      <c r="L144" s="5"/>
      <c r="M144" s="5">
        <v>103</v>
      </c>
      <c r="N144" s="5">
        <v>28</v>
      </c>
      <c r="O144" s="47">
        <f t="shared" si="37"/>
        <v>131</v>
      </c>
      <c r="P144" s="58">
        <f t="shared" si="60"/>
        <v>131</v>
      </c>
      <c r="Q144" s="59"/>
      <c r="R144" s="50"/>
      <c r="S144" s="50"/>
      <c r="T144" s="50"/>
      <c r="U144" s="50"/>
      <c r="V144" s="50"/>
      <c r="W144" s="50"/>
      <c r="X144" s="50"/>
      <c r="Y144" s="50"/>
      <c r="Z144" s="50"/>
    </row>
    <row r="145" spans="1:26" x14ac:dyDescent="0.2">
      <c r="A145" s="5" t="s">
        <v>166</v>
      </c>
      <c r="B145" s="17"/>
      <c r="C145" s="17"/>
      <c r="D145" s="18"/>
      <c r="E145" s="17"/>
      <c r="F145" s="17"/>
      <c r="G145" s="18"/>
      <c r="H145" s="5"/>
      <c r="I145" s="5"/>
      <c r="J145" s="38"/>
      <c r="K145" s="15"/>
      <c r="L145" s="5"/>
      <c r="M145" s="5">
        <v>17</v>
      </c>
      <c r="N145" s="5">
        <v>4</v>
      </c>
      <c r="O145" s="47">
        <f t="shared" si="37"/>
        <v>21</v>
      </c>
      <c r="P145" s="58">
        <f t="shared" si="60"/>
        <v>21</v>
      </c>
      <c r="Q145" s="59"/>
      <c r="R145" s="50"/>
      <c r="S145" s="50"/>
      <c r="T145" s="50"/>
      <c r="U145" s="50"/>
      <c r="V145" s="50"/>
      <c r="W145" s="50"/>
      <c r="X145" s="50"/>
      <c r="Y145" s="50"/>
      <c r="Z145" s="50"/>
    </row>
    <row r="146" spans="1:26" x14ac:dyDescent="0.2">
      <c r="A146" s="5" t="s">
        <v>56</v>
      </c>
      <c r="B146" s="17"/>
      <c r="C146" s="17"/>
      <c r="D146" s="18"/>
      <c r="E146" s="17"/>
      <c r="F146" s="17"/>
      <c r="G146" s="18"/>
      <c r="H146" s="5"/>
      <c r="I146" s="5"/>
      <c r="J146" s="38"/>
      <c r="K146" s="15"/>
      <c r="L146" s="5"/>
      <c r="M146" s="5">
        <v>17</v>
      </c>
      <c r="N146" s="5">
        <v>4</v>
      </c>
      <c r="O146" s="47">
        <f t="shared" si="37"/>
        <v>21</v>
      </c>
      <c r="P146" s="58">
        <f t="shared" si="60"/>
        <v>21</v>
      </c>
      <c r="Q146" s="59"/>
      <c r="R146" s="50"/>
      <c r="S146" s="50"/>
      <c r="T146" s="50"/>
      <c r="U146" s="50"/>
      <c r="V146" s="50"/>
      <c r="W146" s="50"/>
      <c r="X146" s="50"/>
      <c r="Y146" s="50"/>
      <c r="Z146" s="50"/>
    </row>
    <row r="147" spans="1:26" x14ac:dyDescent="0.2">
      <c r="A147" s="4" t="s">
        <v>136</v>
      </c>
      <c r="B147" s="17"/>
      <c r="C147" s="17"/>
      <c r="D147" s="18"/>
      <c r="E147" s="17">
        <v>92</v>
      </c>
      <c r="F147" s="17"/>
      <c r="G147" s="18">
        <f t="shared" si="59"/>
        <v>92</v>
      </c>
      <c r="H147" s="5"/>
      <c r="I147" s="5"/>
      <c r="J147" s="38">
        <f t="shared" si="54"/>
        <v>92</v>
      </c>
      <c r="K147" s="15">
        <f t="shared" si="54"/>
        <v>0</v>
      </c>
      <c r="L147" s="5">
        <f t="shared" si="55"/>
        <v>92</v>
      </c>
      <c r="M147" s="5">
        <v>118</v>
      </c>
      <c r="N147" s="5">
        <v>32</v>
      </c>
      <c r="O147" s="47">
        <f t="shared" si="37"/>
        <v>150</v>
      </c>
      <c r="P147" s="58">
        <f t="shared" si="60"/>
        <v>58</v>
      </c>
      <c r="Q147" s="59"/>
      <c r="R147" s="50"/>
      <c r="S147" s="50"/>
      <c r="T147" s="50"/>
      <c r="U147" s="50"/>
      <c r="V147" s="50"/>
      <c r="W147" s="50"/>
      <c r="X147" s="50"/>
      <c r="Y147" s="50"/>
      <c r="Z147" s="50"/>
    </row>
    <row r="148" spans="1:26" x14ac:dyDescent="0.2">
      <c r="A148" s="4" t="s">
        <v>167</v>
      </c>
      <c r="B148" s="17"/>
      <c r="C148" s="17"/>
      <c r="D148" s="18"/>
      <c r="E148" s="17"/>
      <c r="F148" s="17"/>
      <c r="G148" s="18"/>
      <c r="H148" s="5"/>
      <c r="I148" s="5"/>
      <c r="J148" s="38"/>
      <c r="K148" s="15"/>
      <c r="L148" s="5"/>
      <c r="M148" s="5">
        <v>17</v>
      </c>
      <c r="N148" s="5">
        <v>4</v>
      </c>
      <c r="O148" s="47">
        <f t="shared" si="37"/>
        <v>21</v>
      </c>
      <c r="P148" s="58">
        <f t="shared" si="60"/>
        <v>21</v>
      </c>
      <c r="Q148" s="59"/>
      <c r="R148" s="50"/>
      <c r="S148" s="50"/>
      <c r="T148" s="50"/>
      <c r="U148" s="50"/>
      <c r="V148" s="50"/>
      <c r="W148" s="50"/>
      <c r="X148" s="50"/>
      <c r="Y148" s="50"/>
      <c r="Z148" s="50"/>
    </row>
    <row r="149" spans="1:26" x14ac:dyDescent="0.2">
      <c r="A149" s="5"/>
      <c r="B149" s="17"/>
      <c r="C149" s="17"/>
      <c r="D149" s="18"/>
      <c r="E149" s="17"/>
      <c r="F149" s="17"/>
      <c r="G149" s="18"/>
      <c r="H149" s="5"/>
      <c r="I149" s="5"/>
      <c r="J149" s="38"/>
      <c r="K149" s="15"/>
      <c r="L149" s="5"/>
      <c r="M149" s="5"/>
      <c r="N149" s="5"/>
      <c r="O149" s="47"/>
      <c r="P149" s="5"/>
      <c r="R149" s="50"/>
      <c r="S149" s="50"/>
      <c r="T149" s="50"/>
      <c r="U149" s="50"/>
      <c r="V149" s="50"/>
      <c r="W149" s="50"/>
      <c r="X149" s="50"/>
      <c r="Y149" s="50"/>
      <c r="Z149" s="50"/>
    </row>
    <row r="150" spans="1:26" x14ac:dyDescent="0.2">
      <c r="A150" s="8" t="s">
        <v>10</v>
      </c>
      <c r="B150" s="36">
        <f>SUM(B152,B155:B159)</f>
        <v>13000</v>
      </c>
      <c r="C150" s="36">
        <f>SUM(C152,C155:C159)</f>
        <v>0</v>
      </c>
      <c r="D150" s="36">
        <f>SUM(D152,D155:D159)</f>
        <v>13000</v>
      </c>
      <c r="E150" s="36">
        <f t="shared" ref="E150:L150" si="61">SUM(E152,E155:E159)</f>
        <v>13000</v>
      </c>
      <c r="F150" s="36">
        <f t="shared" si="61"/>
        <v>0</v>
      </c>
      <c r="G150" s="36">
        <f t="shared" si="61"/>
        <v>13000</v>
      </c>
      <c r="H150" s="36">
        <f t="shared" si="61"/>
        <v>0</v>
      </c>
      <c r="I150" s="36">
        <f t="shared" si="61"/>
        <v>0</v>
      </c>
      <c r="J150" s="36">
        <f t="shared" si="61"/>
        <v>13000</v>
      </c>
      <c r="K150" s="36">
        <f t="shared" si="61"/>
        <v>0</v>
      </c>
      <c r="L150" s="36">
        <f t="shared" si="61"/>
        <v>13000</v>
      </c>
      <c r="M150" s="36">
        <f>SUM(M153:M159)</f>
        <v>2577</v>
      </c>
      <c r="N150" s="36">
        <f t="shared" ref="N150:O150" si="62">SUM(N153:N159)</f>
        <v>696</v>
      </c>
      <c r="O150" s="36">
        <f t="shared" si="62"/>
        <v>3273</v>
      </c>
      <c r="P150" s="36">
        <f t="shared" si="60"/>
        <v>-9727</v>
      </c>
      <c r="Q150" s="31">
        <f>SUM(P153:P159)</f>
        <v>-9727</v>
      </c>
      <c r="R150" s="50"/>
      <c r="S150" s="50"/>
      <c r="T150" s="50"/>
      <c r="U150" s="50"/>
      <c r="V150" s="50"/>
      <c r="W150" s="50"/>
      <c r="X150" s="50"/>
      <c r="Y150" s="50"/>
      <c r="Z150" s="50"/>
    </row>
    <row r="151" spans="1:26" x14ac:dyDescent="0.2">
      <c r="A151" s="2" t="s">
        <v>21</v>
      </c>
      <c r="B151" s="17"/>
      <c r="C151" s="17"/>
      <c r="D151" s="18"/>
      <c r="E151" s="17"/>
      <c r="F151" s="17"/>
      <c r="G151" s="18"/>
      <c r="H151" s="5"/>
      <c r="I151" s="18"/>
      <c r="J151" s="38"/>
      <c r="K151" s="15"/>
      <c r="L151" s="5"/>
      <c r="M151" s="5"/>
      <c r="N151" s="5"/>
      <c r="O151" s="46">
        <f t="shared" si="37"/>
        <v>0</v>
      </c>
      <c r="P151" s="42">
        <f t="shared" si="60"/>
        <v>0</v>
      </c>
      <c r="R151" s="50"/>
      <c r="S151" s="50"/>
      <c r="T151" s="50"/>
      <c r="U151" s="50"/>
      <c r="V151" s="50"/>
      <c r="W151" s="50"/>
      <c r="X151" s="50"/>
      <c r="Y151" s="50"/>
      <c r="Z151" s="50"/>
    </row>
    <row r="152" spans="1:26" x14ac:dyDescent="0.2">
      <c r="A152" s="14" t="s">
        <v>29</v>
      </c>
      <c r="B152" s="26">
        <f>SUM(B153:B153)</f>
        <v>2500</v>
      </c>
      <c r="C152" s="26">
        <f t="shared" ref="C152:P152" si="63">SUM(C153:C153)</f>
        <v>0</v>
      </c>
      <c r="D152" s="26">
        <f t="shared" si="63"/>
        <v>2500</v>
      </c>
      <c r="E152" s="26">
        <f t="shared" si="63"/>
        <v>2500</v>
      </c>
      <c r="F152" s="26">
        <f t="shared" si="63"/>
        <v>0</v>
      </c>
      <c r="G152" s="26">
        <f t="shared" si="63"/>
        <v>2500</v>
      </c>
      <c r="H152" s="26">
        <f t="shared" si="63"/>
        <v>0</v>
      </c>
      <c r="I152" s="26">
        <f t="shared" si="63"/>
        <v>0</v>
      </c>
      <c r="J152" s="26">
        <f t="shared" si="63"/>
        <v>2500</v>
      </c>
      <c r="K152" s="26">
        <f t="shared" si="63"/>
        <v>0</v>
      </c>
      <c r="L152" s="26">
        <f t="shared" si="63"/>
        <v>2500</v>
      </c>
      <c r="M152" s="26">
        <f t="shared" si="63"/>
        <v>899</v>
      </c>
      <c r="N152" s="26">
        <f t="shared" si="63"/>
        <v>243</v>
      </c>
      <c r="O152" s="26">
        <f t="shared" si="63"/>
        <v>1142</v>
      </c>
      <c r="P152" s="26">
        <f t="shared" si="63"/>
        <v>-1358</v>
      </c>
      <c r="R152" s="50"/>
      <c r="S152" s="50"/>
      <c r="T152" s="50"/>
      <c r="U152" s="50"/>
      <c r="V152" s="50"/>
      <c r="W152" s="50"/>
      <c r="X152" s="50"/>
      <c r="Y152" s="50"/>
      <c r="Z152" s="50"/>
    </row>
    <row r="153" spans="1:26" x14ac:dyDescent="0.2">
      <c r="A153" s="19" t="s">
        <v>25</v>
      </c>
      <c r="B153" s="17">
        <v>2500</v>
      </c>
      <c r="C153" s="17"/>
      <c r="D153" s="18">
        <f t="shared" ref="D153:D159" si="64">SUM(B153:C153)</f>
        <v>2500</v>
      </c>
      <c r="E153" s="17">
        <v>2500</v>
      </c>
      <c r="F153" s="17"/>
      <c r="G153" s="18">
        <f>SUM(E153:F153)</f>
        <v>2500</v>
      </c>
      <c r="H153" s="5"/>
      <c r="I153" s="18"/>
      <c r="J153" s="38">
        <f t="shared" ref="J153:K154" si="65">SUM(E153,H153)</f>
        <v>2500</v>
      </c>
      <c r="K153" s="38">
        <f t="shared" si="65"/>
        <v>0</v>
      </c>
      <c r="L153" s="5">
        <f t="shared" ref="L153:L154" si="66">SUM(J153:K153)</f>
        <v>2500</v>
      </c>
      <c r="M153" s="5">
        <v>899</v>
      </c>
      <c r="N153" s="5">
        <v>243</v>
      </c>
      <c r="O153" s="46">
        <f t="shared" si="37"/>
        <v>1142</v>
      </c>
      <c r="P153" s="42">
        <f t="shared" ref="P153:P159" si="67">SUM(O153-L153)</f>
        <v>-1358</v>
      </c>
      <c r="R153" s="50"/>
      <c r="S153" s="50"/>
      <c r="T153" s="50"/>
      <c r="U153" s="50"/>
      <c r="V153" s="50"/>
      <c r="W153" s="50"/>
      <c r="X153" s="50"/>
      <c r="Y153" s="50"/>
      <c r="Z153" s="50"/>
    </row>
    <row r="154" spans="1:26" x14ac:dyDescent="0.2">
      <c r="A154" s="19"/>
      <c r="B154" s="17"/>
      <c r="C154" s="17"/>
      <c r="D154" s="18"/>
      <c r="E154" s="17"/>
      <c r="F154" s="17"/>
      <c r="G154" s="18"/>
      <c r="H154" s="17"/>
      <c r="I154" s="17"/>
      <c r="J154" s="38">
        <f t="shared" si="65"/>
        <v>0</v>
      </c>
      <c r="K154" s="38">
        <f t="shared" si="65"/>
        <v>0</v>
      </c>
      <c r="L154" s="5">
        <f t="shared" si="66"/>
        <v>0</v>
      </c>
      <c r="M154" s="5"/>
      <c r="N154" s="5"/>
      <c r="O154" s="46">
        <f t="shared" si="37"/>
        <v>0</v>
      </c>
      <c r="P154" s="42">
        <f t="shared" si="67"/>
        <v>0</v>
      </c>
      <c r="R154" s="50"/>
      <c r="S154" s="50"/>
      <c r="T154" s="50"/>
      <c r="U154" s="50"/>
      <c r="V154" s="50"/>
      <c r="W154" s="50"/>
      <c r="X154" s="50"/>
      <c r="Y154" s="50"/>
      <c r="Z154" s="50"/>
    </row>
    <row r="155" spans="1:26" x14ac:dyDescent="0.2">
      <c r="A155" s="19" t="s">
        <v>95</v>
      </c>
      <c r="B155" s="17">
        <v>2500</v>
      </c>
      <c r="C155" s="17"/>
      <c r="D155" s="18">
        <f t="shared" si="64"/>
        <v>2500</v>
      </c>
      <c r="E155" s="17">
        <v>2500</v>
      </c>
      <c r="F155" s="17"/>
      <c r="G155" s="18">
        <f t="shared" ref="G155:G159" si="68">SUM(E155:F155)</f>
        <v>2500</v>
      </c>
      <c r="H155" s="5"/>
      <c r="I155" s="18"/>
      <c r="J155" s="38">
        <f>SUM(E155,H155)</f>
        <v>2500</v>
      </c>
      <c r="K155" s="38">
        <f>SUM(F155,I155)</f>
        <v>0</v>
      </c>
      <c r="L155" s="5">
        <f>SUM(J155:K155)</f>
        <v>2500</v>
      </c>
      <c r="M155" s="5"/>
      <c r="N155" s="5"/>
      <c r="O155" s="46">
        <f t="shared" si="37"/>
        <v>0</v>
      </c>
      <c r="P155" s="42">
        <f t="shared" si="67"/>
        <v>-2500</v>
      </c>
      <c r="R155" s="50"/>
      <c r="S155" s="50"/>
      <c r="T155" s="50"/>
      <c r="U155" s="50"/>
      <c r="V155" s="50"/>
      <c r="W155" s="50"/>
      <c r="X155" s="50"/>
      <c r="Y155" s="50"/>
      <c r="Z155" s="50"/>
    </row>
    <row r="156" spans="1:26" x14ac:dyDescent="0.2">
      <c r="A156" s="19" t="s">
        <v>96</v>
      </c>
      <c r="B156" s="17">
        <v>2500</v>
      </c>
      <c r="C156" s="17"/>
      <c r="D156" s="18">
        <f t="shared" si="64"/>
        <v>2500</v>
      </c>
      <c r="E156" s="17">
        <v>2500</v>
      </c>
      <c r="F156" s="17"/>
      <c r="G156" s="18">
        <f t="shared" si="68"/>
        <v>2500</v>
      </c>
      <c r="H156" s="5"/>
      <c r="I156" s="5"/>
      <c r="J156" s="38">
        <f t="shared" ref="J156:K159" si="69">SUM(E156,H156)</f>
        <v>2500</v>
      </c>
      <c r="K156" s="38">
        <f t="shared" si="69"/>
        <v>0</v>
      </c>
      <c r="L156" s="5">
        <f t="shared" ref="L156:L159" si="70">SUM(J156:K156)</f>
        <v>2500</v>
      </c>
      <c r="M156" s="5"/>
      <c r="N156" s="5"/>
      <c r="O156" s="46">
        <f t="shared" si="37"/>
        <v>0</v>
      </c>
      <c r="P156" s="42">
        <f t="shared" si="67"/>
        <v>-2500</v>
      </c>
      <c r="R156" s="50"/>
      <c r="S156" s="50"/>
      <c r="T156" s="50"/>
      <c r="U156" s="50"/>
      <c r="V156" s="50"/>
      <c r="W156" s="50"/>
      <c r="X156" s="50"/>
      <c r="Y156" s="50"/>
      <c r="Z156" s="50"/>
    </row>
    <row r="157" spans="1:26" x14ac:dyDescent="0.2">
      <c r="A157" s="19" t="s">
        <v>146</v>
      </c>
      <c r="B157" s="17"/>
      <c r="C157" s="17"/>
      <c r="D157" s="18"/>
      <c r="E157" s="17"/>
      <c r="F157" s="17"/>
      <c r="G157" s="18"/>
      <c r="H157" s="5"/>
      <c r="I157" s="5"/>
      <c r="J157" s="38"/>
      <c r="K157" s="38"/>
      <c r="L157" s="5"/>
      <c r="M157" s="5">
        <v>786</v>
      </c>
      <c r="N157" s="5">
        <v>212</v>
      </c>
      <c r="O157" s="46">
        <f t="shared" si="37"/>
        <v>998</v>
      </c>
      <c r="P157" s="42">
        <f t="shared" si="67"/>
        <v>998</v>
      </c>
      <c r="R157" s="50"/>
      <c r="S157" s="50"/>
      <c r="T157" s="50"/>
      <c r="U157" s="50"/>
      <c r="V157" s="50"/>
      <c r="W157" s="50"/>
      <c r="X157" s="50"/>
      <c r="Y157" s="50"/>
      <c r="Z157" s="50"/>
    </row>
    <row r="158" spans="1:26" x14ac:dyDescent="0.2">
      <c r="A158" s="4" t="s">
        <v>24</v>
      </c>
      <c r="B158" s="17">
        <v>4500</v>
      </c>
      <c r="C158" s="17"/>
      <c r="D158" s="18">
        <f t="shared" si="64"/>
        <v>4500</v>
      </c>
      <c r="E158" s="18">
        <v>4500</v>
      </c>
      <c r="F158" s="18"/>
      <c r="G158" s="18">
        <f t="shared" si="68"/>
        <v>4500</v>
      </c>
      <c r="H158" s="26"/>
      <c r="I158" s="26">
        <f t="shared" ref="I158" si="71">SUM(I159:I168)</f>
        <v>0</v>
      </c>
      <c r="J158" s="38">
        <f t="shared" si="69"/>
        <v>4500</v>
      </c>
      <c r="K158" s="38">
        <f t="shared" si="69"/>
        <v>0</v>
      </c>
      <c r="L158" s="5">
        <f t="shared" si="70"/>
        <v>4500</v>
      </c>
      <c r="M158" s="5">
        <v>892</v>
      </c>
      <c r="N158" s="5">
        <v>241</v>
      </c>
      <c r="O158" s="46">
        <f t="shared" si="37"/>
        <v>1133</v>
      </c>
      <c r="P158" s="42">
        <f t="shared" si="67"/>
        <v>-3367</v>
      </c>
      <c r="R158" s="50"/>
      <c r="S158" s="50"/>
      <c r="T158" s="50"/>
      <c r="U158" s="50"/>
      <c r="V158" s="50"/>
      <c r="W158" s="50"/>
      <c r="X158" s="50"/>
      <c r="Y158" s="50"/>
      <c r="Z158" s="50"/>
    </row>
    <row r="159" spans="1:26" x14ac:dyDescent="0.2">
      <c r="A159" s="4" t="s">
        <v>28</v>
      </c>
      <c r="B159" s="17">
        <v>1000</v>
      </c>
      <c r="C159" s="17"/>
      <c r="D159" s="18">
        <f t="shared" si="64"/>
        <v>1000</v>
      </c>
      <c r="E159" s="17">
        <v>1000</v>
      </c>
      <c r="F159" s="17"/>
      <c r="G159" s="18">
        <f t="shared" si="68"/>
        <v>1000</v>
      </c>
      <c r="H159" s="5"/>
      <c r="I159" s="5"/>
      <c r="J159" s="38">
        <f t="shared" si="69"/>
        <v>1000</v>
      </c>
      <c r="K159" s="15">
        <f t="shared" si="54"/>
        <v>0</v>
      </c>
      <c r="L159" s="5">
        <f t="shared" si="70"/>
        <v>1000</v>
      </c>
      <c r="M159" s="5">
        <v>0</v>
      </c>
      <c r="N159" s="5">
        <v>0</v>
      </c>
      <c r="O159" s="46">
        <f t="shared" ref="O159" si="72">SUM(M159:N159)</f>
        <v>0</v>
      </c>
      <c r="P159" s="42">
        <f t="shared" si="67"/>
        <v>-1000</v>
      </c>
      <c r="R159" s="50"/>
      <c r="S159" s="50"/>
      <c r="T159" s="50"/>
      <c r="U159" s="50"/>
      <c r="V159" s="50"/>
      <c r="W159" s="50"/>
      <c r="X159" s="50"/>
      <c r="Y159" s="50"/>
      <c r="Z159" s="50"/>
    </row>
    <row r="160" spans="1:26" x14ac:dyDescent="0.2">
      <c r="A160" s="4"/>
      <c r="B160" s="17"/>
      <c r="C160" s="17"/>
      <c r="D160" s="18"/>
      <c r="E160" s="18"/>
      <c r="F160" s="17"/>
      <c r="G160" s="18"/>
      <c r="H160" s="5"/>
      <c r="I160" s="5"/>
      <c r="J160" s="38"/>
      <c r="K160" s="15"/>
      <c r="L160" s="5"/>
      <c r="M160" s="5"/>
      <c r="N160" s="5"/>
      <c r="O160" s="46">
        <f t="shared" ref="O160:O206" si="73">SUM(M160:N160)</f>
        <v>0</v>
      </c>
      <c r="P160" s="42">
        <f t="shared" si="60"/>
        <v>0</v>
      </c>
      <c r="R160" s="50"/>
      <c r="S160" s="50"/>
      <c r="T160" s="50"/>
      <c r="U160" s="50"/>
      <c r="V160" s="50"/>
      <c r="W160" s="50"/>
      <c r="X160" s="50"/>
      <c r="Y160" s="50"/>
      <c r="Z160" s="50"/>
    </row>
    <row r="161" spans="1:26" x14ac:dyDescent="0.2">
      <c r="A161" s="8" t="s">
        <v>11</v>
      </c>
      <c r="B161" s="36">
        <f>SUM(B162:B204)</f>
        <v>49896</v>
      </c>
      <c r="C161" s="36">
        <f>SUM(C162:C204)</f>
        <v>0</v>
      </c>
      <c r="D161" s="36">
        <f>SUM(D162:D204)</f>
        <v>49896</v>
      </c>
      <c r="E161" s="36">
        <f t="shared" ref="E161:L161" si="74">SUM(E162:E204)</f>
        <v>58367</v>
      </c>
      <c r="F161" s="36">
        <f t="shared" si="74"/>
        <v>0</v>
      </c>
      <c r="G161" s="36">
        <f t="shared" si="74"/>
        <v>58367</v>
      </c>
      <c r="H161" s="36">
        <f>SUM(H162:H204)</f>
        <v>-13454</v>
      </c>
      <c r="I161" s="36">
        <f t="shared" si="74"/>
        <v>0</v>
      </c>
      <c r="J161" s="36">
        <f t="shared" si="74"/>
        <v>44913</v>
      </c>
      <c r="K161" s="36">
        <f t="shared" si="74"/>
        <v>0</v>
      </c>
      <c r="L161" s="36">
        <f t="shared" si="74"/>
        <v>44913</v>
      </c>
      <c r="M161" s="5"/>
      <c r="N161" s="5"/>
      <c r="O161" s="5">
        <f t="shared" si="73"/>
        <v>0</v>
      </c>
      <c r="R161" s="50"/>
      <c r="S161" s="50"/>
      <c r="T161" s="50"/>
      <c r="U161" s="50"/>
      <c r="V161" s="50"/>
      <c r="W161" s="50"/>
      <c r="X161" s="50"/>
      <c r="Y161" s="50"/>
      <c r="Z161" s="50"/>
    </row>
    <row r="162" spans="1:26" x14ac:dyDescent="0.2">
      <c r="A162" s="4" t="s">
        <v>97</v>
      </c>
      <c r="B162" s="17">
        <v>1905</v>
      </c>
      <c r="C162" s="17"/>
      <c r="D162" s="18">
        <f t="shared" ref="D162:D204" si="75">SUM(B162:C162)</f>
        <v>1905</v>
      </c>
      <c r="E162" s="17">
        <v>1905</v>
      </c>
      <c r="F162" s="17"/>
      <c r="G162" s="18">
        <f t="shared" ref="G162:G204" si="76">SUM(E162:F162)</f>
        <v>1905</v>
      </c>
      <c r="H162" s="5"/>
      <c r="I162" s="5"/>
      <c r="J162" s="38">
        <f t="shared" ref="J162:K204" si="77">SUM(E162,H162)</f>
        <v>1905</v>
      </c>
      <c r="K162" s="15">
        <f t="shared" si="77"/>
        <v>0</v>
      </c>
      <c r="L162" s="5">
        <f t="shared" ref="L162:L204" si="78">SUM(J162:K162)</f>
        <v>1905</v>
      </c>
      <c r="M162" s="5"/>
      <c r="N162" s="5"/>
      <c r="O162" s="5">
        <f t="shared" si="73"/>
        <v>0</v>
      </c>
      <c r="R162" s="50"/>
      <c r="S162" s="50"/>
      <c r="T162" s="50"/>
      <c r="U162" s="50"/>
      <c r="V162" s="50"/>
      <c r="W162" s="50"/>
      <c r="X162" s="50"/>
      <c r="Y162" s="50"/>
      <c r="Z162" s="50"/>
    </row>
    <row r="163" spans="1:26" x14ac:dyDescent="0.2">
      <c r="A163" s="4" t="s">
        <v>41</v>
      </c>
      <c r="B163" s="17">
        <v>1518</v>
      </c>
      <c r="C163" s="17"/>
      <c r="D163" s="18">
        <f t="shared" si="75"/>
        <v>1518</v>
      </c>
      <c r="E163" s="17">
        <v>1518</v>
      </c>
      <c r="F163" s="17"/>
      <c r="G163" s="18">
        <f t="shared" si="76"/>
        <v>1518</v>
      </c>
      <c r="H163" s="5">
        <v>-900</v>
      </c>
      <c r="I163" s="5"/>
      <c r="J163" s="38">
        <f t="shared" si="77"/>
        <v>618</v>
      </c>
      <c r="K163" s="15">
        <f t="shared" si="77"/>
        <v>0</v>
      </c>
      <c r="L163" s="5">
        <f t="shared" si="78"/>
        <v>618</v>
      </c>
      <c r="M163" s="5"/>
      <c r="N163" s="5"/>
      <c r="O163" s="5">
        <f t="shared" si="73"/>
        <v>0</v>
      </c>
      <c r="R163" s="50"/>
      <c r="S163" s="50"/>
      <c r="T163" s="50"/>
      <c r="U163" s="50"/>
      <c r="V163" s="50"/>
      <c r="W163" s="50"/>
      <c r="X163" s="50"/>
      <c r="Y163" s="50"/>
      <c r="Z163" s="50"/>
    </row>
    <row r="164" spans="1:26" x14ac:dyDescent="0.2">
      <c r="A164" s="4" t="s">
        <v>14</v>
      </c>
      <c r="B164" s="17">
        <v>1219</v>
      </c>
      <c r="C164" s="17"/>
      <c r="D164" s="18">
        <f t="shared" si="75"/>
        <v>1219</v>
      </c>
      <c r="E164" s="17">
        <v>1219</v>
      </c>
      <c r="F164" s="17"/>
      <c r="G164" s="18">
        <f t="shared" si="76"/>
        <v>1219</v>
      </c>
      <c r="H164" s="5">
        <v>-1050</v>
      </c>
      <c r="I164" s="30"/>
      <c r="J164" s="38">
        <f t="shared" si="77"/>
        <v>169</v>
      </c>
      <c r="K164" s="15">
        <f t="shared" si="77"/>
        <v>0</v>
      </c>
      <c r="L164" s="5">
        <f t="shared" si="78"/>
        <v>169</v>
      </c>
      <c r="M164" s="5"/>
      <c r="N164" s="5"/>
      <c r="O164" s="5">
        <f t="shared" si="73"/>
        <v>0</v>
      </c>
      <c r="R164" s="50"/>
      <c r="S164" s="50"/>
      <c r="T164" s="50"/>
      <c r="U164" s="50"/>
      <c r="V164" s="50"/>
      <c r="W164" s="50"/>
      <c r="X164" s="50"/>
      <c r="Y164" s="50"/>
      <c r="Z164" s="50"/>
    </row>
    <row r="165" spans="1:26" x14ac:dyDescent="0.2">
      <c r="A165" s="4" t="s">
        <v>64</v>
      </c>
      <c r="B165" s="17">
        <v>254</v>
      </c>
      <c r="C165" s="17"/>
      <c r="D165" s="18">
        <f t="shared" si="75"/>
        <v>254</v>
      </c>
      <c r="E165" s="17">
        <v>254</v>
      </c>
      <c r="F165" s="17"/>
      <c r="G165" s="18">
        <f t="shared" si="76"/>
        <v>254</v>
      </c>
      <c r="H165" s="5"/>
      <c r="I165" s="21"/>
      <c r="J165" s="38">
        <f t="shared" si="77"/>
        <v>254</v>
      </c>
      <c r="K165" s="15">
        <f t="shared" si="77"/>
        <v>0</v>
      </c>
      <c r="L165" s="5">
        <f t="shared" si="78"/>
        <v>254</v>
      </c>
      <c r="M165" s="5"/>
      <c r="N165" s="5"/>
      <c r="O165" s="5">
        <f t="shared" si="73"/>
        <v>0</v>
      </c>
      <c r="R165" s="50"/>
      <c r="S165" s="50"/>
      <c r="T165" s="50"/>
      <c r="U165" s="50"/>
      <c r="V165" s="50"/>
      <c r="W165" s="50"/>
      <c r="X165" s="50"/>
      <c r="Y165" s="50"/>
      <c r="Z165" s="50"/>
    </row>
    <row r="166" spans="1:26" x14ac:dyDescent="0.2">
      <c r="A166" s="4" t="s">
        <v>98</v>
      </c>
      <c r="B166" s="17">
        <v>508</v>
      </c>
      <c r="C166" s="17"/>
      <c r="D166" s="18">
        <f t="shared" si="75"/>
        <v>508</v>
      </c>
      <c r="E166" s="17">
        <v>508</v>
      </c>
      <c r="F166" s="17"/>
      <c r="G166" s="18">
        <f t="shared" si="76"/>
        <v>508</v>
      </c>
      <c r="H166" s="5"/>
      <c r="I166" s="21"/>
      <c r="J166" s="38">
        <f t="shared" si="77"/>
        <v>508</v>
      </c>
      <c r="K166" s="15">
        <f t="shared" si="77"/>
        <v>0</v>
      </c>
      <c r="L166" s="5">
        <f t="shared" si="78"/>
        <v>508</v>
      </c>
      <c r="M166" s="5"/>
      <c r="N166" s="5"/>
      <c r="O166" s="5">
        <f t="shared" si="73"/>
        <v>0</v>
      </c>
      <c r="R166" s="50"/>
      <c r="S166" s="50"/>
      <c r="T166" s="50"/>
      <c r="U166" s="50"/>
      <c r="V166" s="50"/>
      <c r="W166" s="50"/>
      <c r="X166" s="50"/>
      <c r="Y166" s="50"/>
      <c r="Z166" s="50"/>
    </row>
    <row r="167" spans="1:26" x14ac:dyDescent="0.2">
      <c r="A167" s="4" t="s">
        <v>99</v>
      </c>
      <c r="B167" s="17">
        <v>1270</v>
      </c>
      <c r="C167" s="17"/>
      <c r="D167" s="18">
        <f t="shared" si="75"/>
        <v>1270</v>
      </c>
      <c r="E167" s="17">
        <v>1270</v>
      </c>
      <c r="F167" s="17"/>
      <c r="G167" s="18">
        <f t="shared" si="76"/>
        <v>1270</v>
      </c>
      <c r="H167" s="5"/>
      <c r="I167" s="5"/>
      <c r="J167" s="38">
        <f t="shared" si="77"/>
        <v>1270</v>
      </c>
      <c r="K167" s="15">
        <f t="shared" si="77"/>
        <v>0</v>
      </c>
      <c r="L167" s="5">
        <f t="shared" si="78"/>
        <v>1270</v>
      </c>
      <c r="M167" s="5"/>
      <c r="N167" s="5"/>
      <c r="O167" s="5">
        <f t="shared" si="73"/>
        <v>0</v>
      </c>
      <c r="R167" s="50"/>
      <c r="S167" s="50"/>
      <c r="T167" s="50"/>
      <c r="U167" s="50"/>
      <c r="V167" s="50"/>
      <c r="W167" s="50"/>
      <c r="X167" s="50"/>
      <c r="Y167" s="50"/>
      <c r="Z167" s="50"/>
    </row>
    <row r="168" spans="1:26" x14ac:dyDescent="0.2">
      <c r="A168" s="4" t="s">
        <v>65</v>
      </c>
      <c r="B168" s="17">
        <v>3048</v>
      </c>
      <c r="C168" s="17"/>
      <c r="D168" s="18">
        <f t="shared" si="75"/>
        <v>3048</v>
      </c>
      <c r="E168" s="17">
        <v>3048</v>
      </c>
      <c r="F168" s="17"/>
      <c r="G168" s="18">
        <f t="shared" si="76"/>
        <v>3048</v>
      </c>
      <c r="H168" s="5">
        <v>-3048</v>
      </c>
      <c r="I168" s="5"/>
      <c r="J168" s="38">
        <f t="shared" si="77"/>
        <v>0</v>
      </c>
      <c r="K168" s="15">
        <f t="shared" si="77"/>
        <v>0</v>
      </c>
      <c r="L168" s="5">
        <f t="shared" si="78"/>
        <v>0</v>
      </c>
      <c r="M168" s="5"/>
      <c r="N168" s="5"/>
      <c r="O168" s="5">
        <f t="shared" si="73"/>
        <v>0</v>
      </c>
      <c r="R168" s="50"/>
      <c r="S168" s="50"/>
      <c r="T168" s="50"/>
      <c r="U168" s="50"/>
      <c r="V168" s="50"/>
      <c r="W168" s="50"/>
      <c r="X168" s="50"/>
      <c r="Y168" s="50"/>
      <c r="Z168" s="50"/>
    </row>
    <row r="169" spans="1:26" x14ac:dyDescent="0.2">
      <c r="A169" s="4" t="s">
        <v>100</v>
      </c>
      <c r="B169" s="17">
        <v>5080</v>
      </c>
      <c r="C169" s="17"/>
      <c r="D169" s="18">
        <f t="shared" si="75"/>
        <v>5080</v>
      </c>
      <c r="E169" s="17">
        <v>5080</v>
      </c>
      <c r="F169" s="17"/>
      <c r="G169" s="18">
        <f t="shared" si="76"/>
        <v>5080</v>
      </c>
      <c r="H169" s="5">
        <v>-5080</v>
      </c>
      <c r="I169" s="5"/>
      <c r="J169" s="38">
        <f t="shared" si="77"/>
        <v>0</v>
      </c>
      <c r="K169" s="15"/>
      <c r="L169" s="5">
        <f t="shared" si="78"/>
        <v>0</v>
      </c>
      <c r="M169" s="5"/>
      <c r="N169" s="5"/>
      <c r="O169" s="5">
        <f t="shared" si="73"/>
        <v>0</v>
      </c>
      <c r="R169" s="50"/>
      <c r="S169" s="50"/>
      <c r="T169" s="50"/>
      <c r="U169" s="50"/>
      <c r="V169" s="50"/>
      <c r="W169" s="50"/>
      <c r="X169" s="50"/>
      <c r="Y169" s="50"/>
      <c r="Z169" s="50"/>
    </row>
    <row r="170" spans="1:26" x14ac:dyDescent="0.2">
      <c r="A170" s="4" t="s">
        <v>66</v>
      </c>
      <c r="B170" s="17">
        <v>381</v>
      </c>
      <c r="C170" s="17"/>
      <c r="D170" s="18">
        <f t="shared" si="75"/>
        <v>381</v>
      </c>
      <c r="E170" s="17">
        <v>381</v>
      </c>
      <c r="F170" s="17"/>
      <c r="G170" s="18">
        <f t="shared" si="76"/>
        <v>381</v>
      </c>
      <c r="H170" s="5"/>
      <c r="I170" s="5"/>
      <c r="J170" s="38">
        <f t="shared" si="77"/>
        <v>381</v>
      </c>
      <c r="K170" s="15">
        <f t="shared" ref="K170" si="79">SUM(K172,K174:K175)</f>
        <v>0</v>
      </c>
      <c r="L170" s="5">
        <f t="shared" si="78"/>
        <v>381</v>
      </c>
      <c r="M170" s="5"/>
      <c r="N170" s="5"/>
      <c r="O170" s="5">
        <f t="shared" si="73"/>
        <v>0</v>
      </c>
      <c r="R170" s="50"/>
      <c r="S170" s="50"/>
      <c r="T170" s="50"/>
      <c r="U170" s="50"/>
      <c r="V170" s="50"/>
      <c r="W170" s="50"/>
      <c r="X170" s="50"/>
      <c r="Y170" s="50"/>
      <c r="Z170" s="50"/>
    </row>
    <row r="171" spans="1:26" x14ac:dyDescent="0.2">
      <c r="A171" s="4" t="s">
        <v>67</v>
      </c>
      <c r="B171" s="17">
        <v>508</v>
      </c>
      <c r="C171" s="17"/>
      <c r="D171" s="18">
        <f t="shared" si="75"/>
        <v>508</v>
      </c>
      <c r="E171" s="17">
        <v>508</v>
      </c>
      <c r="F171" s="17"/>
      <c r="G171" s="18">
        <f t="shared" si="76"/>
        <v>508</v>
      </c>
      <c r="H171" s="5">
        <v>-508</v>
      </c>
      <c r="I171" s="5"/>
      <c r="J171" s="38">
        <f t="shared" si="77"/>
        <v>0</v>
      </c>
      <c r="K171" s="15"/>
      <c r="L171" s="5">
        <f t="shared" si="78"/>
        <v>0</v>
      </c>
      <c r="M171" s="5"/>
      <c r="N171" s="5"/>
      <c r="O171" s="5">
        <f t="shared" si="73"/>
        <v>0</v>
      </c>
      <c r="P171" s="31"/>
      <c r="R171" s="50"/>
      <c r="S171" s="50"/>
      <c r="T171" s="50"/>
      <c r="U171" s="50"/>
      <c r="V171" s="50"/>
      <c r="W171" s="50"/>
      <c r="X171" s="50"/>
      <c r="Y171" s="50"/>
      <c r="Z171" s="50"/>
    </row>
    <row r="172" spans="1:26" x14ac:dyDescent="0.2">
      <c r="A172" s="4" t="s">
        <v>42</v>
      </c>
      <c r="B172" s="17">
        <v>432</v>
      </c>
      <c r="C172" s="17"/>
      <c r="D172" s="18">
        <f t="shared" si="75"/>
        <v>432</v>
      </c>
      <c r="E172" s="17">
        <v>432</v>
      </c>
      <c r="F172" s="17"/>
      <c r="G172" s="18">
        <f t="shared" si="76"/>
        <v>432</v>
      </c>
      <c r="H172" s="5">
        <v>-264</v>
      </c>
      <c r="I172" s="5"/>
      <c r="J172" s="38">
        <f t="shared" si="77"/>
        <v>168</v>
      </c>
      <c r="K172" s="15">
        <f t="shared" ref="K172" si="80">SUM(K173:K173)</f>
        <v>0</v>
      </c>
      <c r="L172" s="5">
        <f t="shared" si="78"/>
        <v>168</v>
      </c>
      <c r="M172" s="5"/>
      <c r="N172" s="5"/>
      <c r="O172" s="5">
        <f t="shared" si="73"/>
        <v>0</v>
      </c>
      <c r="R172" s="50"/>
      <c r="S172" s="50"/>
      <c r="T172" s="50"/>
      <c r="U172" s="50"/>
      <c r="V172" s="50"/>
      <c r="W172" s="50"/>
      <c r="X172" s="50"/>
      <c r="Y172" s="50"/>
      <c r="Z172" s="50"/>
    </row>
    <row r="173" spans="1:26" x14ac:dyDescent="0.2">
      <c r="A173" s="4" t="s">
        <v>15</v>
      </c>
      <c r="B173" s="17">
        <v>1143</v>
      </c>
      <c r="C173" s="17"/>
      <c r="D173" s="18">
        <f t="shared" si="75"/>
        <v>1143</v>
      </c>
      <c r="E173" s="17">
        <v>1143</v>
      </c>
      <c r="F173" s="17"/>
      <c r="G173" s="18">
        <f t="shared" si="76"/>
        <v>1143</v>
      </c>
      <c r="H173" s="5">
        <v>-592</v>
      </c>
      <c r="I173" s="5"/>
      <c r="J173" s="38">
        <f t="shared" si="77"/>
        <v>551</v>
      </c>
      <c r="K173" s="15">
        <f t="shared" si="77"/>
        <v>0</v>
      </c>
      <c r="L173" s="5">
        <f t="shared" si="78"/>
        <v>551</v>
      </c>
      <c r="M173" s="5"/>
      <c r="N173" s="5"/>
      <c r="O173" s="5">
        <f t="shared" si="73"/>
        <v>0</v>
      </c>
      <c r="R173" s="50"/>
      <c r="S173" s="50"/>
      <c r="T173" s="50"/>
      <c r="U173" s="50"/>
      <c r="V173" s="50"/>
      <c r="W173" s="50"/>
      <c r="X173" s="50"/>
      <c r="Y173" s="50"/>
      <c r="Z173" s="50"/>
    </row>
    <row r="174" spans="1:26" x14ac:dyDescent="0.2">
      <c r="A174" s="4" t="s">
        <v>101</v>
      </c>
      <c r="B174" s="17">
        <v>508</v>
      </c>
      <c r="C174" s="17"/>
      <c r="D174" s="18">
        <f t="shared" si="75"/>
        <v>508</v>
      </c>
      <c r="E174" s="17">
        <v>508</v>
      </c>
      <c r="F174" s="17"/>
      <c r="G174" s="18">
        <f t="shared" si="76"/>
        <v>508</v>
      </c>
      <c r="H174" s="5">
        <v>-508</v>
      </c>
      <c r="I174" s="5"/>
      <c r="J174" s="38">
        <f t="shared" si="77"/>
        <v>0</v>
      </c>
      <c r="K174" s="15">
        <f t="shared" si="77"/>
        <v>0</v>
      </c>
      <c r="L174" s="5">
        <f t="shared" si="78"/>
        <v>0</v>
      </c>
      <c r="M174" s="5"/>
      <c r="N174" s="5"/>
      <c r="O174" s="5">
        <f t="shared" si="73"/>
        <v>0</v>
      </c>
      <c r="R174" s="50"/>
      <c r="S174" s="50"/>
      <c r="T174" s="50"/>
      <c r="U174" s="50"/>
      <c r="V174" s="50"/>
      <c r="W174" s="50"/>
      <c r="X174" s="50"/>
      <c r="Y174" s="50"/>
      <c r="Z174" s="50"/>
    </row>
    <row r="175" spans="1:26" x14ac:dyDescent="0.2">
      <c r="A175" s="4" t="s">
        <v>68</v>
      </c>
      <c r="B175" s="17">
        <v>826</v>
      </c>
      <c r="C175" s="15"/>
      <c r="D175" s="18">
        <f t="shared" si="75"/>
        <v>826</v>
      </c>
      <c r="E175" s="17">
        <v>826</v>
      </c>
      <c r="F175" s="17"/>
      <c r="G175" s="18">
        <f t="shared" si="76"/>
        <v>826</v>
      </c>
      <c r="H175" s="5">
        <v>-826</v>
      </c>
      <c r="I175" s="5"/>
      <c r="J175" s="38">
        <f t="shared" si="77"/>
        <v>0</v>
      </c>
      <c r="K175" s="15">
        <f t="shared" si="77"/>
        <v>0</v>
      </c>
      <c r="L175" s="5">
        <f t="shared" si="78"/>
        <v>0</v>
      </c>
      <c r="M175" s="5"/>
      <c r="N175" s="5"/>
      <c r="O175" s="5">
        <f t="shared" si="73"/>
        <v>0</v>
      </c>
      <c r="R175" s="50"/>
      <c r="S175" s="50"/>
      <c r="T175" s="50"/>
      <c r="U175" s="50"/>
      <c r="V175" s="50"/>
      <c r="W175" s="50"/>
      <c r="X175" s="50"/>
      <c r="Y175" s="50"/>
      <c r="Z175" s="50"/>
    </row>
    <row r="176" spans="1:26" x14ac:dyDescent="0.2">
      <c r="A176" s="4" t="s">
        <v>102</v>
      </c>
      <c r="B176" s="17">
        <v>318</v>
      </c>
      <c r="C176" s="15"/>
      <c r="D176" s="18">
        <f t="shared" si="75"/>
        <v>318</v>
      </c>
      <c r="E176" s="17">
        <v>318</v>
      </c>
      <c r="F176" s="17"/>
      <c r="G176" s="18">
        <f t="shared" si="76"/>
        <v>318</v>
      </c>
      <c r="H176" s="5">
        <v>-318</v>
      </c>
      <c r="I176" s="5"/>
      <c r="J176" s="38">
        <f t="shared" si="77"/>
        <v>0</v>
      </c>
      <c r="K176" s="15"/>
      <c r="L176" s="5">
        <f t="shared" si="78"/>
        <v>0</v>
      </c>
      <c r="M176" s="5"/>
      <c r="N176" s="5"/>
      <c r="O176" s="5">
        <f t="shared" si="73"/>
        <v>0</v>
      </c>
      <c r="R176" s="50"/>
      <c r="S176" s="50"/>
      <c r="T176" s="50"/>
      <c r="U176" s="50"/>
      <c r="V176" s="50"/>
      <c r="W176" s="50"/>
      <c r="X176" s="50"/>
      <c r="Y176" s="50"/>
      <c r="Z176" s="50"/>
    </row>
    <row r="177" spans="1:26" x14ac:dyDescent="0.2">
      <c r="A177" s="4" t="s">
        <v>16</v>
      </c>
      <c r="B177" s="17">
        <v>990</v>
      </c>
      <c r="C177" s="15"/>
      <c r="D177" s="18">
        <f t="shared" si="75"/>
        <v>990</v>
      </c>
      <c r="E177" s="17">
        <v>990</v>
      </c>
      <c r="F177" s="17"/>
      <c r="G177" s="18">
        <f t="shared" si="76"/>
        <v>990</v>
      </c>
      <c r="H177" s="5">
        <v>-209</v>
      </c>
      <c r="I177" s="5"/>
      <c r="J177" s="38">
        <f t="shared" si="77"/>
        <v>781</v>
      </c>
      <c r="K177" s="15">
        <f>SUM(K178:K204)</f>
        <v>0</v>
      </c>
      <c r="L177" s="5">
        <f t="shared" si="78"/>
        <v>781</v>
      </c>
      <c r="M177" s="5"/>
      <c r="N177" s="5"/>
      <c r="O177" s="5">
        <f t="shared" si="73"/>
        <v>0</v>
      </c>
      <c r="R177" s="50"/>
      <c r="S177" s="50"/>
      <c r="T177" s="50"/>
      <c r="U177" s="50"/>
      <c r="V177" s="50"/>
      <c r="W177" s="50"/>
      <c r="X177" s="50"/>
      <c r="Y177" s="50"/>
      <c r="Z177" s="50"/>
    </row>
    <row r="178" spans="1:26" x14ac:dyDescent="0.2">
      <c r="A178" s="4" t="s">
        <v>103</v>
      </c>
      <c r="B178" s="17">
        <v>318</v>
      </c>
      <c r="C178" s="15"/>
      <c r="D178" s="18">
        <f t="shared" si="75"/>
        <v>318</v>
      </c>
      <c r="E178" s="17">
        <v>318</v>
      </c>
      <c r="F178" s="17"/>
      <c r="G178" s="18">
        <f t="shared" si="76"/>
        <v>318</v>
      </c>
      <c r="H178" s="5"/>
      <c r="I178" s="5"/>
      <c r="J178" s="38">
        <f t="shared" si="77"/>
        <v>318</v>
      </c>
      <c r="K178" s="15">
        <f t="shared" si="77"/>
        <v>0</v>
      </c>
      <c r="L178" s="5">
        <f t="shared" si="78"/>
        <v>318</v>
      </c>
      <c r="M178" s="5"/>
      <c r="N178" s="5"/>
      <c r="O178" s="5">
        <f t="shared" si="73"/>
        <v>0</v>
      </c>
      <c r="R178" s="50"/>
      <c r="S178" s="50"/>
      <c r="T178" s="50"/>
      <c r="U178" s="50"/>
      <c r="V178" s="50"/>
      <c r="W178" s="50"/>
      <c r="X178" s="50"/>
      <c r="Y178" s="50"/>
      <c r="Z178" s="50"/>
    </row>
    <row r="179" spans="1:26" x14ac:dyDescent="0.2">
      <c r="A179" s="5" t="s">
        <v>104</v>
      </c>
      <c r="B179" s="17">
        <v>483</v>
      </c>
      <c r="C179" s="15"/>
      <c r="D179" s="18">
        <f t="shared" si="75"/>
        <v>483</v>
      </c>
      <c r="E179" s="17">
        <v>484</v>
      </c>
      <c r="F179" s="17"/>
      <c r="G179" s="18">
        <f t="shared" si="76"/>
        <v>484</v>
      </c>
      <c r="H179" s="5"/>
      <c r="I179" s="5"/>
      <c r="J179" s="38">
        <f t="shared" si="77"/>
        <v>484</v>
      </c>
      <c r="K179" s="15">
        <f t="shared" si="77"/>
        <v>0</v>
      </c>
      <c r="L179" s="5">
        <f t="shared" si="78"/>
        <v>484</v>
      </c>
      <c r="M179" s="5"/>
      <c r="N179" s="5"/>
      <c r="O179" s="5">
        <f t="shared" si="73"/>
        <v>0</v>
      </c>
      <c r="R179" s="50"/>
      <c r="S179" s="50"/>
      <c r="T179" s="50"/>
      <c r="U179" s="50"/>
      <c r="V179" s="50"/>
      <c r="W179" s="50"/>
      <c r="X179" s="50"/>
      <c r="Y179" s="50"/>
      <c r="Z179" s="50"/>
    </row>
    <row r="180" spans="1:26" x14ac:dyDescent="0.2">
      <c r="A180" s="5" t="s">
        <v>43</v>
      </c>
      <c r="B180" s="17">
        <v>1650</v>
      </c>
      <c r="C180" s="15"/>
      <c r="D180" s="18">
        <f t="shared" si="75"/>
        <v>1650</v>
      </c>
      <c r="E180" s="17">
        <v>1649</v>
      </c>
      <c r="F180" s="17"/>
      <c r="G180" s="18">
        <f t="shared" si="76"/>
        <v>1649</v>
      </c>
      <c r="H180" s="5">
        <v>-247</v>
      </c>
      <c r="I180" s="5"/>
      <c r="J180" s="38">
        <f t="shared" si="77"/>
        <v>1402</v>
      </c>
      <c r="K180" s="15">
        <f t="shared" si="77"/>
        <v>0</v>
      </c>
      <c r="L180" s="5">
        <f t="shared" si="78"/>
        <v>1402</v>
      </c>
      <c r="M180" s="5"/>
      <c r="N180" s="5"/>
      <c r="O180" s="5">
        <f t="shared" si="73"/>
        <v>0</v>
      </c>
      <c r="R180" s="50"/>
      <c r="S180" s="50"/>
      <c r="T180" s="50"/>
      <c r="U180" s="50"/>
      <c r="V180" s="50"/>
      <c r="W180" s="50"/>
      <c r="X180" s="50"/>
      <c r="Y180" s="50"/>
      <c r="Z180" s="50"/>
    </row>
    <row r="181" spans="1:26" x14ac:dyDescent="0.2">
      <c r="A181" s="5" t="s">
        <v>17</v>
      </c>
      <c r="B181" s="15">
        <v>286</v>
      </c>
      <c r="C181" s="15"/>
      <c r="D181" s="18">
        <f t="shared" si="75"/>
        <v>286</v>
      </c>
      <c r="E181" s="15">
        <v>286</v>
      </c>
      <c r="F181" s="17"/>
      <c r="G181" s="18">
        <f t="shared" si="76"/>
        <v>286</v>
      </c>
      <c r="H181" s="5"/>
      <c r="I181" s="5"/>
      <c r="J181" s="38">
        <f t="shared" si="77"/>
        <v>286</v>
      </c>
      <c r="K181" s="15">
        <f t="shared" si="77"/>
        <v>0</v>
      </c>
      <c r="L181" s="5">
        <f t="shared" si="78"/>
        <v>286</v>
      </c>
      <c r="M181" s="5"/>
      <c r="N181" s="5"/>
      <c r="O181" s="5">
        <f t="shared" si="73"/>
        <v>0</v>
      </c>
      <c r="R181" s="50"/>
      <c r="S181" s="50"/>
      <c r="T181" s="50"/>
      <c r="U181" s="50"/>
      <c r="V181" s="50"/>
      <c r="W181" s="50"/>
      <c r="X181" s="50"/>
      <c r="Y181" s="50"/>
      <c r="Z181" s="50"/>
    </row>
    <row r="182" spans="1:26" x14ac:dyDescent="0.2">
      <c r="A182" s="5" t="s">
        <v>69</v>
      </c>
      <c r="B182" s="15">
        <v>1905</v>
      </c>
      <c r="C182" s="15"/>
      <c r="D182" s="18">
        <f t="shared" si="75"/>
        <v>1905</v>
      </c>
      <c r="E182" s="15">
        <v>1905</v>
      </c>
      <c r="F182" s="17"/>
      <c r="G182" s="18">
        <f t="shared" si="76"/>
        <v>1905</v>
      </c>
      <c r="H182" s="5">
        <v>-447</v>
      </c>
      <c r="I182" s="5"/>
      <c r="J182" s="38">
        <f t="shared" si="77"/>
        <v>1458</v>
      </c>
      <c r="K182" s="15">
        <f t="shared" si="77"/>
        <v>0</v>
      </c>
      <c r="L182" s="5">
        <f t="shared" si="78"/>
        <v>1458</v>
      </c>
      <c r="M182" s="5"/>
      <c r="N182" s="5"/>
      <c r="O182" s="5">
        <f t="shared" si="73"/>
        <v>0</v>
      </c>
      <c r="R182" s="50"/>
      <c r="S182" s="50"/>
      <c r="T182" s="50"/>
      <c r="U182" s="50"/>
      <c r="V182" s="50"/>
      <c r="W182" s="50"/>
      <c r="X182" s="50"/>
      <c r="Y182" s="50"/>
      <c r="Z182" s="50"/>
    </row>
    <row r="183" spans="1:26" x14ac:dyDescent="0.2">
      <c r="A183" s="5" t="s">
        <v>105</v>
      </c>
      <c r="B183" s="15">
        <v>508</v>
      </c>
      <c r="C183" s="15"/>
      <c r="D183" s="18">
        <f t="shared" si="75"/>
        <v>508</v>
      </c>
      <c r="E183" s="15">
        <v>508</v>
      </c>
      <c r="F183" s="17"/>
      <c r="G183" s="18">
        <f t="shared" si="76"/>
        <v>508</v>
      </c>
      <c r="H183" s="5">
        <v>-477</v>
      </c>
      <c r="I183" s="5"/>
      <c r="J183" s="38">
        <f t="shared" si="77"/>
        <v>31</v>
      </c>
      <c r="K183" s="15">
        <f t="shared" si="77"/>
        <v>0</v>
      </c>
      <c r="L183" s="5">
        <f t="shared" si="78"/>
        <v>31</v>
      </c>
      <c r="M183" s="5"/>
      <c r="N183" s="5"/>
      <c r="O183" s="5">
        <f t="shared" si="73"/>
        <v>0</v>
      </c>
      <c r="R183" s="50"/>
      <c r="S183" s="50"/>
      <c r="T183" s="50"/>
      <c r="U183" s="50"/>
      <c r="V183" s="50"/>
      <c r="W183" s="50"/>
      <c r="X183" s="50"/>
      <c r="Y183" s="50"/>
      <c r="Z183" s="50"/>
    </row>
    <row r="184" spans="1:26" x14ac:dyDescent="0.2">
      <c r="A184" s="5" t="s">
        <v>44</v>
      </c>
      <c r="B184" s="15">
        <v>1518</v>
      </c>
      <c r="C184" s="15"/>
      <c r="D184" s="18">
        <f t="shared" si="75"/>
        <v>1518</v>
      </c>
      <c r="E184" s="15">
        <v>1518</v>
      </c>
      <c r="F184" s="17"/>
      <c r="G184" s="18">
        <f t="shared" si="76"/>
        <v>1518</v>
      </c>
      <c r="H184" s="5">
        <v>-100</v>
      </c>
      <c r="I184" s="5"/>
      <c r="J184" s="38">
        <f t="shared" si="77"/>
        <v>1418</v>
      </c>
      <c r="K184" s="15">
        <f t="shared" si="77"/>
        <v>0</v>
      </c>
      <c r="L184" s="5">
        <f t="shared" si="78"/>
        <v>1418</v>
      </c>
      <c r="M184" s="5"/>
      <c r="N184" s="5"/>
      <c r="O184" s="5">
        <f t="shared" si="73"/>
        <v>0</v>
      </c>
      <c r="R184" s="50"/>
      <c r="S184" s="50"/>
      <c r="T184" s="50"/>
      <c r="U184" s="50"/>
      <c r="V184" s="50"/>
      <c r="W184" s="50"/>
      <c r="X184" s="50"/>
      <c r="Y184" s="50"/>
      <c r="Z184" s="50"/>
    </row>
    <row r="185" spans="1:26" x14ac:dyDescent="0.2">
      <c r="A185" s="5" t="s">
        <v>106</v>
      </c>
      <c r="B185" s="15">
        <v>381</v>
      </c>
      <c r="C185" s="15"/>
      <c r="D185" s="18">
        <f t="shared" si="75"/>
        <v>381</v>
      </c>
      <c r="E185" s="15">
        <v>381</v>
      </c>
      <c r="F185" s="17"/>
      <c r="G185" s="18">
        <f t="shared" si="76"/>
        <v>381</v>
      </c>
      <c r="H185" s="5"/>
      <c r="I185" s="5"/>
      <c r="J185" s="38">
        <f t="shared" si="77"/>
        <v>381</v>
      </c>
      <c r="K185" s="15">
        <f t="shared" si="77"/>
        <v>0</v>
      </c>
      <c r="L185" s="5">
        <f t="shared" si="78"/>
        <v>381</v>
      </c>
      <c r="M185" s="5"/>
      <c r="N185" s="5"/>
      <c r="O185" s="5">
        <f t="shared" si="73"/>
        <v>0</v>
      </c>
      <c r="R185" s="50"/>
      <c r="S185" s="50"/>
      <c r="T185" s="50"/>
      <c r="U185" s="50"/>
      <c r="V185" s="50"/>
      <c r="W185" s="50"/>
      <c r="X185" s="50"/>
      <c r="Y185" s="50"/>
      <c r="Z185" s="50"/>
    </row>
    <row r="186" spans="1:26" x14ac:dyDescent="0.2">
      <c r="A186" s="5" t="s">
        <v>23</v>
      </c>
      <c r="B186" s="15">
        <v>254</v>
      </c>
      <c r="C186" s="15"/>
      <c r="D186" s="18">
        <f t="shared" si="75"/>
        <v>254</v>
      </c>
      <c r="E186" s="15">
        <v>254</v>
      </c>
      <c r="F186" s="17"/>
      <c r="G186" s="18">
        <f t="shared" si="76"/>
        <v>254</v>
      </c>
      <c r="H186" s="5">
        <v>-215</v>
      </c>
      <c r="I186" s="5"/>
      <c r="J186" s="38">
        <f t="shared" si="77"/>
        <v>39</v>
      </c>
      <c r="K186" s="15">
        <f t="shared" si="77"/>
        <v>0</v>
      </c>
      <c r="L186" s="5">
        <f t="shared" si="78"/>
        <v>39</v>
      </c>
      <c r="M186" s="5"/>
      <c r="N186" s="5"/>
      <c r="O186" s="5">
        <f t="shared" si="73"/>
        <v>0</v>
      </c>
      <c r="R186" s="50"/>
      <c r="S186" s="50"/>
      <c r="T186" s="50"/>
      <c r="U186" s="50"/>
      <c r="V186" s="50"/>
      <c r="W186" s="50"/>
      <c r="X186" s="50"/>
      <c r="Y186" s="50"/>
      <c r="Z186" s="50"/>
    </row>
    <row r="187" spans="1:26" x14ac:dyDescent="0.2">
      <c r="A187" s="5" t="s">
        <v>107</v>
      </c>
      <c r="B187" s="15">
        <v>1905</v>
      </c>
      <c r="C187" s="15"/>
      <c r="D187" s="18">
        <f t="shared" si="75"/>
        <v>1905</v>
      </c>
      <c r="E187" s="15">
        <v>1905</v>
      </c>
      <c r="F187" s="17"/>
      <c r="G187" s="18">
        <f t="shared" si="76"/>
        <v>1905</v>
      </c>
      <c r="H187" s="5">
        <v>-1905</v>
      </c>
      <c r="I187" s="5"/>
      <c r="J187" s="38">
        <f t="shared" si="77"/>
        <v>0</v>
      </c>
      <c r="K187" s="15">
        <f t="shared" si="77"/>
        <v>0</v>
      </c>
      <c r="L187" s="5">
        <f t="shared" si="78"/>
        <v>0</v>
      </c>
      <c r="M187" s="5"/>
      <c r="N187" s="5"/>
      <c r="O187" s="5">
        <f t="shared" si="73"/>
        <v>0</v>
      </c>
      <c r="R187" s="50"/>
      <c r="S187" s="50"/>
      <c r="T187" s="50"/>
      <c r="U187" s="50"/>
      <c r="V187" s="50"/>
      <c r="W187" s="50"/>
      <c r="X187" s="50"/>
      <c r="Y187" s="50"/>
      <c r="Z187" s="50"/>
    </row>
    <row r="188" spans="1:26" x14ac:dyDescent="0.2">
      <c r="A188" s="5" t="s">
        <v>18</v>
      </c>
      <c r="B188" s="15">
        <v>1375</v>
      </c>
      <c r="C188" s="15"/>
      <c r="D188" s="18">
        <f t="shared" si="75"/>
        <v>1375</v>
      </c>
      <c r="E188" s="15">
        <v>1075</v>
      </c>
      <c r="F188" s="17"/>
      <c r="G188" s="18">
        <f t="shared" si="76"/>
        <v>1075</v>
      </c>
      <c r="H188" s="5">
        <v>-270</v>
      </c>
      <c r="I188" s="18"/>
      <c r="J188" s="38">
        <f t="shared" si="77"/>
        <v>805</v>
      </c>
      <c r="K188" s="15">
        <f t="shared" si="77"/>
        <v>0</v>
      </c>
      <c r="L188" s="5">
        <f t="shared" si="78"/>
        <v>805</v>
      </c>
      <c r="M188" s="5"/>
      <c r="N188" s="5"/>
      <c r="O188" s="5">
        <f t="shared" si="73"/>
        <v>0</v>
      </c>
      <c r="R188" s="50"/>
      <c r="S188" s="50"/>
      <c r="T188" s="50"/>
      <c r="U188" s="50"/>
      <c r="V188" s="50"/>
      <c r="W188" s="50"/>
      <c r="X188" s="50"/>
      <c r="Y188" s="50"/>
      <c r="Z188" s="50"/>
    </row>
    <row r="189" spans="1:26" x14ac:dyDescent="0.2">
      <c r="A189" s="5" t="s">
        <v>129</v>
      </c>
      <c r="B189" s="15"/>
      <c r="C189" s="15"/>
      <c r="D189" s="18">
        <f t="shared" si="75"/>
        <v>0</v>
      </c>
      <c r="E189" s="15">
        <v>300</v>
      </c>
      <c r="F189" s="17"/>
      <c r="G189" s="18">
        <f t="shared" si="76"/>
        <v>300</v>
      </c>
      <c r="H189" s="5"/>
      <c r="I189" s="18"/>
      <c r="J189" s="38">
        <f t="shared" si="77"/>
        <v>300</v>
      </c>
      <c r="K189" s="15">
        <f t="shared" si="77"/>
        <v>0</v>
      </c>
      <c r="L189" s="5">
        <f t="shared" si="78"/>
        <v>300</v>
      </c>
      <c r="M189" s="5"/>
      <c r="N189" s="5"/>
      <c r="O189" s="5">
        <f t="shared" si="73"/>
        <v>0</v>
      </c>
      <c r="R189" s="50"/>
      <c r="S189" s="50"/>
      <c r="T189" s="50"/>
      <c r="U189" s="50"/>
      <c r="V189" s="50"/>
      <c r="W189" s="50"/>
      <c r="X189" s="50"/>
      <c r="Y189" s="50"/>
      <c r="Z189" s="50"/>
    </row>
    <row r="190" spans="1:26" x14ac:dyDescent="0.2">
      <c r="A190" s="5" t="s">
        <v>70</v>
      </c>
      <c r="B190" s="15">
        <v>1270</v>
      </c>
      <c r="C190" s="15"/>
      <c r="D190" s="18">
        <f t="shared" si="75"/>
        <v>1270</v>
      </c>
      <c r="E190" s="15">
        <v>1270</v>
      </c>
      <c r="F190" s="17"/>
      <c r="G190" s="18">
        <f t="shared" si="76"/>
        <v>1270</v>
      </c>
      <c r="H190" s="5"/>
      <c r="I190" s="39"/>
      <c r="J190" s="38">
        <f t="shared" si="77"/>
        <v>1270</v>
      </c>
      <c r="K190" s="15">
        <f t="shared" si="77"/>
        <v>0</v>
      </c>
      <c r="L190" s="5">
        <f t="shared" si="78"/>
        <v>1270</v>
      </c>
      <c r="M190" s="5"/>
      <c r="N190" s="5"/>
      <c r="O190" s="5">
        <f t="shared" si="73"/>
        <v>0</v>
      </c>
      <c r="R190" s="50"/>
      <c r="S190" s="50"/>
      <c r="T190" s="50"/>
      <c r="U190" s="50"/>
      <c r="V190" s="50"/>
      <c r="W190" s="50"/>
      <c r="X190" s="50"/>
      <c r="Y190" s="50"/>
      <c r="Z190" s="50"/>
    </row>
    <row r="191" spans="1:26" x14ac:dyDescent="0.2">
      <c r="A191" s="5" t="s">
        <v>187</v>
      </c>
      <c r="B191" s="15"/>
      <c r="C191" s="15"/>
      <c r="D191" s="18"/>
      <c r="E191" s="15"/>
      <c r="F191" s="17"/>
      <c r="G191" s="18"/>
      <c r="H191" s="5">
        <v>1170</v>
      </c>
      <c r="I191" s="39"/>
      <c r="J191" s="38">
        <v>1170</v>
      </c>
      <c r="K191" s="15"/>
      <c r="L191" s="5">
        <v>1170</v>
      </c>
      <c r="M191" s="5"/>
      <c r="N191" s="5"/>
      <c r="O191" s="5"/>
      <c r="R191" s="50"/>
      <c r="S191" s="50"/>
      <c r="T191" s="50"/>
      <c r="U191" s="50"/>
      <c r="V191" s="50"/>
      <c r="W191" s="50"/>
      <c r="X191" s="50"/>
      <c r="Y191" s="50"/>
      <c r="Z191" s="50"/>
    </row>
    <row r="192" spans="1:26" x14ac:dyDescent="0.2">
      <c r="A192" s="5" t="s">
        <v>130</v>
      </c>
      <c r="B192" s="15"/>
      <c r="C192" s="15"/>
      <c r="D192" s="18"/>
      <c r="E192" s="15">
        <v>419</v>
      </c>
      <c r="F192" s="17"/>
      <c r="G192" s="18">
        <f t="shared" si="76"/>
        <v>419</v>
      </c>
      <c r="H192" s="5">
        <v>-136</v>
      </c>
      <c r="I192" s="39"/>
      <c r="J192" s="38">
        <f t="shared" si="77"/>
        <v>283</v>
      </c>
      <c r="K192" s="15">
        <f t="shared" si="77"/>
        <v>0</v>
      </c>
      <c r="L192" s="5">
        <f t="shared" si="78"/>
        <v>283</v>
      </c>
      <c r="M192" s="5"/>
      <c r="N192" s="5"/>
      <c r="O192" s="5">
        <f t="shared" si="73"/>
        <v>0</v>
      </c>
      <c r="R192" s="50"/>
      <c r="S192" s="50"/>
      <c r="T192" s="50"/>
      <c r="U192" s="50"/>
      <c r="V192" s="50"/>
      <c r="W192" s="50"/>
      <c r="X192" s="50"/>
      <c r="Y192" s="50"/>
      <c r="Z192" s="50"/>
    </row>
    <row r="193" spans="1:26" x14ac:dyDescent="0.2">
      <c r="A193" s="5" t="s">
        <v>19</v>
      </c>
      <c r="B193" s="15">
        <v>5828</v>
      </c>
      <c r="C193" s="15"/>
      <c r="D193" s="18">
        <f t="shared" si="75"/>
        <v>5828</v>
      </c>
      <c r="E193" s="15">
        <v>9255</v>
      </c>
      <c r="F193" s="17"/>
      <c r="G193" s="18">
        <f t="shared" si="76"/>
        <v>9255</v>
      </c>
      <c r="H193" s="5">
        <v>776</v>
      </c>
      <c r="I193" s="39"/>
      <c r="J193" s="38">
        <f t="shared" si="77"/>
        <v>10031</v>
      </c>
      <c r="K193" s="15">
        <f t="shared" si="77"/>
        <v>0</v>
      </c>
      <c r="L193" s="5">
        <f t="shared" si="78"/>
        <v>10031</v>
      </c>
      <c r="M193" s="5"/>
      <c r="N193" s="5"/>
      <c r="O193" s="5">
        <f t="shared" si="73"/>
        <v>0</v>
      </c>
      <c r="R193" s="50"/>
      <c r="S193" s="50"/>
      <c r="T193" s="50"/>
      <c r="U193" s="50"/>
      <c r="V193" s="50"/>
      <c r="W193" s="50"/>
      <c r="X193" s="50"/>
      <c r="Y193" s="50"/>
      <c r="Z193" s="50"/>
    </row>
    <row r="194" spans="1:26" x14ac:dyDescent="0.2">
      <c r="A194" s="5" t="s">
        <v>20</v>
      </c>
      <c r="B194" s="15">
        <v>1230</v>
      </c>
      <c r="C194" s="15"/>
      <c r="D194" s="18">
        <f t="shared" si="75"/>
        <v>1230</v>
      </c>
      <c r="E194" s="15">
        <v>5855</v>
      </c>
      <c r="F194" s="15"/>
      <c r="G194" s="18">
        <f t="shared" si="76"/>
        <v>5855</v>
      </c>
      <c r="H194" s="5">
        <v>2700</v>
      </c>
      <c r="I194" s="39"/>
      <c r="J194" s="38">
        <f t="shared" si="77"/>
        <v>8555</v>
      </c>
      <c r="K194" s="15">
        <f t="shared" si="77"/>
        <v>0</v>
      </c>
      <c r="L194" s="5">
        <f t="shared" si="78"/>
        <v>8555</v>
      </c>
      <c r="M194" s="5"/>
      <c r="N194" s="5"/>
      <c r="O194" s="5">
        <f t="shared" si="73"/>
        <v>0</v>
      </c>
      <c r="R194" s="50"/>
      <c r="S194" s="50"/>
      <c r="T194" s="50"/>
      <c r="U194" s="50"/>
      <c r="V194" s="50"/>
      <c r="W194" s="50"/>
      <c r="X194" s="50"/>
      <c r="Y194" s="50"/>
      <c r="Z194" s="50"/>
    </row>
    <row r="195" spans="1:26" x14ac:dyDescent="0.2">
      <c r="A195" s="5" t="s">
        <v>71</v>
      </c>
      <c r="B195" s="15">
        <v>508</v>
      </c>
      <c r="C195" s="15"/>
      <c r="D195" s="18">
        <f t="shared" si="75"/>
        <v>508</v>
      </c>
      <c r="E195" s="15">
        <v>508</v>
      </c>
      <c r="F195" s="15"/>
      <c r="G195" s="18">
        <f t="shared" si="76"/>
        <v>508</v>
      </c>
      <c r="H195" s="5"/>
      <c r="I195" s="39"/>
      <c r="J195" s="38">
        <f t="shared" si="77"/>
        <v>508</v>
      </c>
      <c r="K195" s="15">
        <f t="shared" si="77"/>
        <v>0</v>
      </c>
      <c r="L195" s="5">
        <f t="shared" si="78"/>
        <v>508</v>
      </c>
      <c r="M195" s="5"/>
      <c r="N195" s="5"/>
      <c r="O195" s="5">
        <f t="shared" si="73"/>
        <v>0</v>
      </c>
      <c r="R195" s="50"/>
      <c r="S195" s="50"/>
      <c r="T195" s="50"/>
      <c r="U195" s="50"/>
      <c r="V195" s="50"/>
      <c r="W195" s="50"/>
      <c r="X195" s="50"/>
      <c r="Y195" s="50"/>
      <c r="Z195" s="50"/>
    </row>
    <row r="196" spans="1:26" x14ac:dyDescent="0.2">
      <c r="A196" s="37" t="s">
        <v>72</v>
      </c>
      <c r="B196" s="15">
        <v>1905</v>
      </c>
      <c r="C196" s="15"/>
      <c r="D196" s="18">
        <f t="shared" si="75"/>
        <v>1905</v>
      </c>
      <c r="E196" s="15">
        <v>1905</v>
      </c>
      <c r="F196" s="15"/>
      <c r="G196" s="18">
        <f t="shared" si="76"/>
        <v>1905</v>
      </c>
      <c r="H196" s="5"/>
      <c r="I196" s="39"/>
      <c r="J196" s="38">
        <f t="shared" si="77"/>
        <v>1905</v>
      </c>
      <c r="K196" s="15">
        <f t="shared" si="77"/>
        <v>0</v>
      </c>
      <c r="L196" s="5">
        <f t="shared" si="78"/>
        <v>1905</v>
      </c>
      <c r="M196" s="5"/>
      <c r="N196" s="5"/>
      <c r="O196" s="5">
        <f t="shared" si="73"/>
        <v>0</v>
      </c>
      <c r="R196" s="50"/>
      <c r="S196" s="50"/>
      <c r="T196" s="50"/>
      <c r="U196" s="50"/>
      <c r="V196" s="50"/>
      <c r="W196" s="50"/>
      <c r="X196" s="50"/>
      <c r="Y196" s="50"/>
      <c r="Z196" s="50"/>
    </row>
    <row r="197" spans="1:26" x14ac:dyDescent="0.2">
      <c r="A197" s="37" t="s">
        <v>73</v>
      </c>
      <c r="B197" s="15">
        <v>762</v>
      </c>
      <c r="C197" s="15"/>
      <c r="D197" s="18">
        <f t="shared" si="75"/>
        <v>762</v>
      </c>
      <c r="E197" s="15">
        <v>762</v>
      </c>
      <c r="F197" s="15"/>
      <c r="G197" s="18">
        <f t="shared" si="76"/>
        <v>762</v>
      </c>
      <c r="H197" s="5"/>
      <c r="I197" s="39"/>
      <c r="J197" s="38">
        <f t="shared" si="77"/>
        <v>762</v>
      </c>
      <c r="K197" s="15">
        <f t="shared" si="77"/>
        <v>0</v>
      </c>
      <c r="L197" s="5">
        <f t="shared" si="78"/>
        <v>762</v>
      </c>
      <c r="M197" s="5"/>
      <c r="N197" s="5"/>
      <c r="O197" s="5">
        <f t="shared" si="73"/>
        <v>0</v>
      </c>
      <c r="R197" s="50"/>
      <c r="S197" s="50"/>
      <c r="T197" s="50"/>
      <c r="U197" s="50"/>
      <c r="V197" s="50"/>
      <c r="W197" s="50"/>
      <c r="X197" s="50"/>
      <c r="Y197" s="50"/>
      <c r="Z197" s="50"/>
    </row>
    <row r="198" spans="1:26" x14ac:dyDescent="0.2">
      <c r="A198" s="37" t="s">
        <v>74</v>
      </c>
      <c r="B198" s="15">
        <v>762</v>
      </c>
      <c r="C198" s="15"/>
      <c r="D198" s="18">
        <f t="shared" si="75"/>
        <v>762</v>
      </c>
      <c r="E198" s="15">
        <v>762</v>
      </c>
      <c r="F198" s="15"/>
      <c r="G198" s="18">
        <f t="shared" si="76"/>
        <v>762</v>
      </c>
      <c r="H198" s="39"/>
      <c r="I198" s="39"/>
      <c r="J198" s="38">
        <f t="shared" si="77"/>
        <v>762</v>
      </c>
      <c r="K198" s="15">
        <f t="shared" si="77"/>
        <v>0</v>
      </c>
      <c r="L198" s="5">
        <f t="shared" si="78"/>
        <v>762</v>
      </c>
      <c r="M198" s="5"/>
      <c r="N198" s="5"/>
      <c r="O198" s="5">
        <f t="shared" si="73"/>
        <v>0</v>
      </c>
    </row>
    <row r="199" spans="1:26" x14ac:dyDescent="0.2">
      <c r="A199" s="37" t="s">
        <v>75</v>
      </c>
      <c r="B199" s="15">
        <v>1016</v>
      </c>
      <c r="C199" s="15"/>
      <c r="D199" s="18">
        <f t="shared" si="75"/>
        <v>1016</v>
      </c>
      <c r="E199" s="15">
        <v>1016</v>
      </c>
      <c r="F199" s="15"/>
      <c r="G199" s="18">
        <f t="shared" si="76"/>
        <v>1016</v>
      </c>
      <c r="H199" s="39"/>
      <c r="I199" s="39"/>
      <c r="J199" s="38">
        <f t="shared" si="77"/>
        <v>1016</v>
      </c>
      <c r="K199" s="15">
        <f t="shared" si="77"/>
        <v>0</v>
      </c>
      <c r="L199" s="5">
        <f t="shared" si="78"/>
        <v>1016</v>
      </c>
      <c r="M199" s="5"/>
      <c r="N199" s="5"/>
      <c r="O199" s="5">
        <f t="shared" si="73"/>
        <v>0</v>
      </c>
    </row>
    <row r="200" spans="1:26" x14ac:dyDescent="0.2">
      <c r="A200" s="37" t="s">
        <v>108</v>
      </c>
      <c r="B200" s="15">
        <v>1016</v>
      </c>
      <c r="C200" s="15"/>
      <c r="D200" s="18">
        <f t="shared" si="75"/>
        <v>1016</v>
      </c>
      <c r="E200" s="15">
        <v>1016</v>
      </c>
      <c r="F200" s="15"/>
      <c r="G200" s="18">
        <f t="shared" si="76"/>
        <v>1016</v>
      </c>
      <c r="H200" s="39"/>
      <c r="I200" s="39"/>
      <c r="J200" s="38">
        <f t="shared" si="77"/>
        <v>1016</v>
      </c>
      <c r="K200" s="15">
        <f t="shared" si="77"/>
        <v>0</v>
      </c>
      <c r="L200" s="5">
        <f t="shared" si="78"/>
        <v>1016</v>
      </c>
      <c r="M200" s="5"/>
      <c r="N200" s="5"/>
      <c r="O200" s="5">
        <f t="shared" si="73"/>
        <v>0</v>
      </c>
    </row>
    <row r="201" spans="1:26" x14ac:dyDescent="0.2">
      <c r="A201" s="37" t="s">
        <v>76</v>
      </c>
      <c r="B201" s="15">
        <v>3302</v>
      </c>
      <c r="C201" s="15"/>
      <c r="D201" s="18">
        <f t="shared" si="75"/>
        <v>3302</v>
      </c>
      <c r="E201" s="15">
        <v>3302</v>
      </c>
      <c r="F201" s="15"/>
      <c r="G201" s="18">
        <f t="shared" si="76"/>
        <v>3302</v>
      </c>
      <c r="H201" s="39"/>
      <c r="I201" s="39"/>
      <c r="J201" s="38">
        <f t="shared" si="77"/>
        <v>3302</v>
      </c>
      <c r="K201" s="15">
        <f t="shared" si="77"/>
        <v>0</v>
      </c>
      <c r="L201" s="5">
        <f t="shared" si="78"/>
        <v>3302</v>
      </c>
      <c r="M201" s="5"/>
      <c r="N201" s="5"/>
      <c r="O201" s="5">
        <f t="shared" si="73"/>
        <v>0</v>
      </c>
    </row>
    <row r="202" spans="1:26" x14ac:dyDescent="0.2">
      <c r="A202" s="37" t="s">
        <v>77</v>
      </c>
      <c r="B202" s="15">
        <v>356</v>
      </c>
      <c r="C202" s="15"/>
      <c r="D202" s="18">
        <f t="shared" si="75"/>
        <v>356</v>
      </c>
      <c r="E202" s="15">
        <v>356</v>
      </c>
      <c r="F202" s="15"/>
      <c r="G202" s="18">
        <f t="shared" si="76"/>
        <v>356</v>
      </c>
      <c r="H202" s="39"/>
      <c r="I202" s="39"/>
      <c r="J202" s="38">
        <f t="shared" si="77"/>
        <v>356</v>
      </c>
      <c r="K202" s="15">
        <f t="shared" si="77"/>
        <v>0</v>
      </c>
      <c r="L202" s="5">
        <f t="shared" si="78"/>
        <v>356</v>
      </c>
      <c r="M202" s="5"/>
      <c r="N202" s="5"/>
      <c r="O202" s="5">
        <f t="shared" si="73"/>
        <v>0</v>
      </c>
    </row>
    <row r="203" spans="1:26" x14ac:dyDescent="0.2">
      <c r="A203" s="37" t="s">
        <v>13</v>
      </c>
      <c r="B203" s="15">
        <v>750</v>
      </c>
      <c r="C203" s="15"/>
      <c r="D203" s="18">
        <f t="shared" si="75"/>
        <v>750</v>
      </c>
      <c r="E203" s="15">
        <v>750</v>
      </c>
      <c r="F203" s="15"/>
      <c r="G203" s="18">
        <f t="shared" si="76"/>
        <v>750</v>
      </c>
      <c r="H203" s="39">
        <v>-300</v>
      </c>
      <c r="I203" s="39"/>
      <c r="J203" s="38">
        <f t="shared" si="77"/>
        <v>450</v>
      </c>
      <c r="K203" s="15">
        <f t="shared" si="77"/>
        <v>0</v>
      </c>
      <c r="L203" s="5">
        <f t="shared" si="78"/>
        <v>450</v>
      </c>
      <c r="M203" s="5"/>
      <c r="N203" s="5"/>
      <c r="O203" s="5">
        <f t="shared" si="73"/>
        <v>0</v>
      </c>
    </row>
    <row r="204" spans="1:26" x14ac:dyDescent="0.2">
      <c r="A204" s="37" t="s">
        <v>78</v>
      </c>
      <c r="B204" s="15">
        <v>700</v>
      </c>
      <c r="C204" s="15"/>
      <c r="D204" s="18">
        <f t="shared" si="75"/>
        <v>700</v>
      </c>
      <c r="E204" s="15">
        <v>700</v>
      </c>
      <c r="F204" s="15"/>
      <c r="G204" s="18">
        <f t="shared" si="76"/>
        <v>700</v>
      </c>
      <c r="H204" s="39">
        <v>-700</v>
      </c>
      <c r="I204" s="39"/>
      <c r="J204" s="38">
        <f t="shared" si="77"/>
        <v>0</v>
      </c>
      <c r="K204" s="15">
        <f t="shared" si="77"/>
        <v>0</v>
      </c>
      <c r="L204" s="5">
        <f t="shared" si="78"/>
        <v>0</v>
      </c>
      <c r="M204" s="5"/>
      <c r="N204" s="5"/>
      <c r="O204" s="5">
        <f t="shared" si="73"/>
        <v>0</v>
      </c>
    </row>
    <row r="205" spans="1:26" x14ac:dyDescent="0.2">
      <c r="A205" s="5"/>
      <c r="B205" s="15"/>
      <c r="C205" s="15"/>
      <c r="D205" s="18"/>
      <c r="E205" s="15"/>
      <c r="F205" s="15"/>
      <c r="G205" s="18"/>
      <c r="H205" s="39"/>
      <c r="I205" s="39"/>
      <c r="J205" s="39"/>
      <c r="K205" s="39"/>
      <c r="L205" s="39"/>
      <c r="M205" s="42"/>
      <c r="N205" s="42"/>
      <c r="O205" s="5">
        <f t="shared" si="73"/>
        <v>0</v>
      </c>
    </row>
    <row r="206" spans="1:26" x14ac:dyDescent="0.2">
      <c r="A206" s="2" t="s">
        <v>1</v>
      </c>
      <c r="B206" s="3">
        <f t="shared" ref="B206:L206" si="81">SUM(B8,B150,B161)</f>
        <v>4675890</v>
      </c>
      <c r="C206" s="3">
        <f t="shared" si="81"/>
        <v>7850</v>
      </c>
      <c r="D206" s="3">
        <f t="shared" si="81"/>
        <v>4683740</v>
      </c>
      <c r="E206" s="3">
        <f t="shared" si="81"/>
        <v>5994502</v>
      </c>
      <c r="F206" s="53">
        <f t="shared" si="81"/>
        <v>8150</v>
      </c>
      <c r="G206" s="3">
        <f t="shared" si="81"/>
        <v>6002652</v>
      </c>
      <c r="H206" s="3">
        <f t="shared" si="81"/>
        <v>176495</v>
      </c>
      <c r="I206" s="53">
        <f t="shared" si="81"/>
        <v>41000</v>
      </c>
      <c r="J206" s="3">
        <f t="shared" si="81"/>
        <v>6170997</v>
      </c>
      <c r="K206" s="3">
        <f t="shared" si="81"/>
        <v>49150</v>
      </c>
      <c r="L206" s="3">
        <f t="shared" si="81"/>
        <v>6220147</v>
      </c>
      <c r="M206" s="42"/>
      <c r="N206" s="42"/>
      <c r="O206" s="5">
        <f t="shared" si="73"/>
        <v>0</v>
      </c>
    </row>
    <row r="207" spans="1:26" x14ac:dyDescent="0.2">
      <c r="A207" s="1"/>
    </row>
    <row r="208" spans="1:26" x14ac:dyDescent="0.2">
      <c r="A208" s="1"/>
    </row>
    <row r="209" spans="1:1" x14ac:dyDescent="0.2">
      <c r="A209" s="1"/>
    </row>
    <row r="210" spans="1:1" x14ac:dyDescent="0.2">
      <c r="A210" s="1"/>
    </row>
    <row r="211" spans="1:1" x14ac:dyDescent="0.2">
      <c r="A211" s="1"/>
    </row>
    <row r="212" spans="1:1" x14ac:dyDescent="0.2">
      <c r="A212" s="1"/>
    </row>
    <row r="213" spans="1:1" x14ac:dyDescent="0.2">
      <c r="A213" s="1"/>
    </row>
    <row r="214" spans="1:1" x14ac:dyDescent="0.2">
      <c r="A214" s="1"/>
    </row>
    <row r="215" spans="1:1" x14ac:dyDescent="0.2">
      <c r="A215" s="1"/>
    </row>
    <row r="216" spans="1:1" x14ac:dyDescent="0.2">
      <c r="A216" s="1"/>
    </row>
    <row r="217" spans="1:1" x14ac:dyDescent="0.2">
      <c r="A217" s="1"/>
    </row>
    <row r="218" spans="1:1" x14ac:dyDescent="0.2">
      <c r="A218" s="1"/>
    </row>
    <row r="219" spans="1:1" x14ac:dyDescent="0.2">
      <c r="A219" s="1"/>
    </row>
    <row r="220" spans="1:1" x14ac:dyDescent="0.2">
      <c r="A220" s="1"/>
    </row>
    <row r="221" spans="1:1" x14ac:dyDescent="0.2">
      <c r="A221" s="1"/>
    </row>
    <row r="222" spans="1:1" x14ac:dyDescent="0.2">
      <c r="A222" s="1"/>
    </row>
    <row r="223" spans="1:1" x14ac:dyDescent="0.2">
      <c r="A223" s="1"/>
    </row>
    <row r="224" spans="1:1" x14ac:dyDescent="0.2">
      <c r="A224" s="1"/>
    </row>
    <row r="225" spans="1:1" x14ac:dyDescent="0.2">
      <c r="A225" s="1"/>
    </row>
    <row r="226" spans="1:1" x14ac:dyDescent="0.2">
      <c r="A226" s="1"/>
    </row>
    <row r="227" spans="1:1" x14ac:dyDescent="0.2">
      <c r="A227" s="1"/>
    </row>
    <row r="228" spans="1:1" x14ac:dyDescent="0.2">
      <c r="A228" s="1"/>
    </row>
    <row r="229" spans="1:1" x14ac:dyDescent="0.2">
      <c r="A229" s="1"/>
    </row>
    <row r="230" spans="1:1" x14ac:dyDescent="0.2">
      <c r="A230" s="1"/>
    </row>
    <row r="231" spans="1:1" x14ac:dyDescent="0.2">
      <c r="A231" s="1"/>
    </row>
    <row r="232" spans="1:1" x14ac:dyDescent="0.2">
      <c r="A232" s="1"/>
    </row>
    <row r="233" spans="1:1" x14ac:dyDescent="0.2">
      <c r="A233" s="1"/>
    </row>
    <row r="234" spans="1:1" x14ac:dyDescent="0.2">
      <c r="A234" s="1"/>
    </row>
    <row r="235" spans="1:1" x14ac:dyDescent="0.2">
      <c r="A235" s="1"/>
    </row>
    <row r="236" spans="1:1" x14ac:dyDescent="0.2">
      <c r="A236" s="1"/>
    </row>
    <row r="237" spans="1:1" x14ac:dyDescent="0.2">
      <c r="A237" s="1"/>
    </row>
    <row r="238" spans="1:1" x14ac:dyDescent="0.2">
      <c r="A238" s="1"/>
    </row>
    <row r="239" spans="1:1" x14ac:dyDescent="0.2">
      <c r="A239" s="1"/>
    </row>
    <row r="240" spans="1:1" x14ac:dyDescent="0.2">
      <c r="A240" s="1"/>
    </row>
    <row r="241" spans="1:1" x14ac:dyDescent="0.2">
      <c r="A241" s="1"/>
    </row>
    <row r="242" spans="1:1" x14ac:dyDescent="0.2">
      <c r="A242" s="1"/>
    </row>
    <row r="243" spans="1:1" x14ac:dyDescent="0.2">
      <c r="A243" s="1"/>
    </row>
    <row r="244" spans="1:1" x14ac:dyDescent="0.2">
      <c r="A244" s="1"/>
    </row>
    <row r="245" spans="1:1" x14ac:dyDescent="0.2">
      <c r="A245" s="1"/>
    </row>
    <row r="246" spans="1:1" x14ac:dyDescent="0.2">
      <c r="A246" s="1"/>
    </row>
    <row r="247" spans="1:1" x14ac:dyDescent="0.2">
      <c r="A247" s="1"/>
    </row>
    <row r="248" spans="1:1" x14ac:dyDescent="0.2">
      <c r="A248" s="1"/>
    </row>
    <row r="249" spans="1:1" x14ac:dyDescent="0.2">
      <c r="A249" s="1"/>
    </row>
    <row r="250" spans="1:1" x14ac:dyDescent="0.2">
      <c r="A250" s="1"/>
    </row>
    <row r="251" spans="1:1" x14ac:dyDescent="0.2">
      <c r="A251" s="1"/>
    </row>
    <row r="252" spans="1:1" x14ac:dyDescent="0.2">
      <c r="A252" s="1"/>
    </row>
    <row r="253" spans="1:1" x14ac:dyDescent="0.2">
      <c r="A253" s="1"/>
    </row>
    <row r="254" spans="1:1" x14ac:dyDescent="0.2">
      <c r="A254" s="1"/>
    </row>
    <row r="255" spans="1:1" x14ac:dyDescent="0.2">
      <c r="A255" s="1"/>
    </row>
    <row r="256" spans="1: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1"/>
    </row>
    <row r="379" spans="1:1" x14ac:dyDescent="0.2">
      <c r="A379" s="1"/>
    </row>
    <row r="380" spans="1:1" x14ac:dyDescent="0.2">
      <c r="A380" s="1"/>
    </row>
    <row r="381" spans="1:1" x14ac:dyDescent="0.2">
      <c r="A381" s="1"/>
    </row>
    <row r="382" spans="1:1" x14ac:dyDescent="0.2">
      <c r="A382" s="1"/>
    </row>
    <row r="383" spans="1:1" x14ac:dyDescent="0.2">
      <c r="A383" s="1"/>
    </row>
    <row r="384" spans="1:1" x14ac:dyDescent="0.2">
      <c r="A384" s="1"/>
    </row>
    <row r="385" spans="1:1" x14ac:dyDescent="0.2">
      <c r="A385" s="1"/>
    </row>
    <row r="386" spans="1:1" x14ac:dyDescent="0.2">
      <c r="A386" s="1"/>
    </row>
    <row r="387" spans="1:1" x14ac:dyDescent="0.2">
      <c r="A387" s="1"/>
    </row>
    <row r="388" spans="1:1" x14ac:dyDescent="0.2">
      <c r="A388" s="1"/>
    </row>
    <row r="389" spans="1:1" x14ac:dyDescent="0.2">
      <c r="A389" s="1"/>
    </row>
    <row r="390" spans="1:1" x14ac:dyDescent="0.2">
      <c r="A390" s="1"/>
    </row>
    <row r="391" spans="1:1" x14ac:dyDescent="0.2">
      <c r="A391" s="1"/>
    </row>
    <row r="392" spans="1:1" x14ac:dyDescent="0.2">
      <c r="A392" s="1"/>
    </row>
    <row r="393" spans="1:1" x14ac:dyDescent="0.2">
      <c r="A393" s="1"/>
    </row>
    <row r="394" spans="1:1" x14ac:dyDescent="0.2">
      <c r="A394" s="1"/>
    </row>
    <row r="395" spans="1:1" x14ac:dyDescent="0.2">
      <c r="A395" s="1"/>
    </row>
    <row r="396" spans="1:1" x14ac:dyDescent="0.2">
      <c r="A396" s="1"/>
    </row>
    <row r="397" spans="1:1" x14ac:dyDescent="0.2">
      <c r="A397" s="1"/>
    </row>
    <row r="398" spans="1:1" x14ac:dyDescent="0.2">
      <c r="A398" s="1"/>
    </row>
    <row r="399" spans="1:1" x14ac:dyDescent="0.2">
      <c r="A399" s="1"/>
    </row>
    <row r="400" spans="1:1" x14ac:dyDescent="0.2">
      <c r="A400" s="1"/>
    </row>
    <row r="401" spans="1:1" x14ac:dyDescent="0.2">
      <c r="A401" s="1"/>
    </row>
    <row r="402" spans="1:1" x14ac:dyDescent="0.2">
      <c r="A402" s="1"/>
    </row>
    <row r="403" spans="1:1" x14ac:dyDescent="0.2">
      <c r="A403" s="1"/>
    </row>
    <row r="404" spans="1:1" x14ac:dyDescent="0.2">
      <c r="A404" s="1"/>
    </row>
    <row r="405" spans="1:1" x14ac:dyDescent="0.2">
      <c r="A405" s="1"/>
    </row>
    <row r="406" spans="1:1" x14ac:dyDescent="0.2">
      <c r="A406" s="1"/>
    </row>
    <row r="407" spans="1:1" x14ac:dyDescent="0.2">
      <c r="A407" s="1"/>
    </row>
    <row r="408" spans="1:1" x14ac:dyDescent="0.2">
      <c r="A408" s="1"/>
    </row>
    <row r="409" spans="1:1" x14ac:dyDescent="0.2">
      <c r="A409" s="1"/>
    </row>
    <row r="410" spans="1:1" x14ac:dyDescent="0.2">
      <c r="A410" s="1"/>
    </row>
    <row r="411" spans="1:1" x14ac:dyDescent="0.2">
      <c r="A411" s="1"/>
    </row>
    <row r="412" spans="1:1" x14ac:dyDescent="0.2">
      <c r="A412" s="1"/>
    </row>
    <row r="413" spans="1:1" x14ac:dyDescent="0.2">
      <c r="A413" s="1"/>
    </row>
    <row r="414" spans="1:1" x14ac:dyDescent="0.2">
      <c r="A414" s="1"/>
    </row>
    <row r="415" spans="1:1" x14ac:dyDescent="0.2">
      <c r="A415" s="1"/>
    </row>
    <row r="416" spans="1:1" x14ac:dyDescent="0.2">
      <c r="A416" s="1"/>
    </row>
    <row r="417" spans="1:1" x14ac:dyDescent="0.2">
      <c r="A417" s="1"/>
    </row>
    <row r="418" spans="1:1" x14ac:dyDescent="0.2">
      <c r="A418" s="1"/>
    </row>
    <row r="419" spans="1:1" x14ac:dyDescent="0.2">
      <c r="A419" s="1"/>
    </row>
    <row r="420" spans="1:1" x14ac:dyDescent="0.2">
      <c r="A420" s="1"/>
    </row>
    <row r="421" spans="1:1" x14ac:dyDescent="0.2">
      <c r="A421" s="1"/>
    </row>
    <row r="422" spans="1:1" x14ac:dyDescent="0.2">
      <c r="A422" s="1"/>
    </row>
    <row r="423" spans="1:1" x14ac:dyDescent="0.2">
      <c r="A423" s="1"/>
    </row>
    <row r="424" spans="1:1" x14ac:dyDescent="0.2">
      <c r="A424" s="1"/>
    </row>
    <row r="425" spans="1:1" x14ac:dyDescent="0.2">
      <c r="A425" s="1"/>
    </row>
    <row r="426" spans="1:1" x14ac:dyDescent="0.2">
      <c r="A426" s="1"/>
    </row>
    <row r="427" spans="1:1" x14ac:dyDescent="0.2">
      <c r="A427" s="1"/>
    </row>
    <row r="428" spans="1:1" x14ac:dyDescent="0.2">
      <c r="A428" s="1"/>
    </row>
    <row r="429" spans="1:1" x14ac:dyDescent="0.2">
      <c r="A429" s="1"/>
    </row>
    <row r="430" spans="1:1" x14ac:dyDescent="0.2">
      <c r="A430" s="1"/>
    </row>
    <row r="431" spans="1:1" x14ac:dyDescent="0.2">
      <c r="A431" s="1"/>
    </row>
    <row r="432" spans="1:1" x14ac:dyDescent="0.2">
      <c r="A432" s="1"/>
    </row>
    <row r="433" spans="1:1" x14ac:dyDescent="0.2">
      <c r="A433" s="1"/>
    </row>
    <row r="434" spans="1:1" x14ac:dyDescent="0.2">
      <c r="A434" s="1"/>
    </row>
    <row r="435" spans="1:1" x14ac:dyDescent="0.2">
      <c r="A435" s="1"/>
    </row>
    <row r="436" spans="1:1" x14ac:dyDescent="0.2">
      <c r="A436" s="1"/>
    </row>
    <row r="437" spans="1:1" x14ac:dyDescent="0.2">
      <c r="A437" s="1"/>
    </row>
    <row r="438" spans="1:1" x14ac:dyDescent="0.2">
      <c r="A438" s="1"/>
    </row>
  </sheetData>
  <mergeCells count="9">
    <mergeCell ref="M5:O5"/>
    <mergeCell ref="P5:P6"/>
    <mergeCell ref="A2:L2"/>
    <mergeCell ref="C3:D3"/>
    <mergeCell ref="A5:A6"/>
    <mergeCell ref="B5:D5"/>
    <mergeCell ref="E5:G5"/>
    <mergeCell ref="H5:I5"/>
    <mergeCell ref="J5:L5"/>
  </mergeCells>
  <printOptions horizontalCentered="1"/>
  <pageMargins left="0.59055118110236227" right="0.59055118110236227" top="0.39370078740157483" bottom="0" header="0.51181102362204722" footer="0"/>
  <pageSetup paperSize="8" scale="70" orientation="landscape" r:id="rId1"/>
  <headerFooter alignWithMargins="0">
    <oddFooter xml:space="preserve">&amp;C&amp;P&amp;R
</oddFooter>
  </headerFooter>
  <rowBreaks count="2" manualBreakCount="2">
    <brk id="72" max="15" man="1"/>
    <brk id="160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2F925-5BB3-488C-88A4-E8DBD6674771}">
  <dimension ref="A1:R437"/>
  <sheetViews>
    <sheetView zoomScaleNormal="100" zoomScaleSheetLayoutView="100" workbookViewId="0">
      <pane ySplit="7" topLeftCell="A143" activePane="bottomLeft" state="frozen"/>
      <selection pane="bottomLeft" activeCell="A160" sqref="A160:O205"/>
    </sheetView>
  </sheetViews>
  <sheetFormatPr defaultRowHeight="12.75" x14ac:dyDescent="0.2"/>
  <cols>
    <col min="1" max="1" width="83.140625" customWidth="1"/>
    <col min="2" max="3" width="10.7109375" customWidth="1"/>
    <col min="4" max="4" width="11.85546875" customWidth="1"/>
    <col min="5" max="5" width="9.85546875" bestFit="1" customWidth="1"/>
    <col min="6" max="6" width="9.28515625" customWidth="1"/>
    <col min="7" max="7" width="11.28515625" customWidth="1"/>
    <col min="8" max="8" width="9.5703125" customWidth="1"/>
    <col min="10" max="10" width="9.85546875" bestFit="1" customWidth="1"/>
    <col min="12" max="12" width="9.85546875" bestFit="1" customWidth="1"/>
    <col min="16" max="16" width="12.28515625" bestFit="1" customWidth="1"/>
    <col min="17" max="17" width="22.7109375" bestFit="1" customWidth="1"/>
    <col min="18" max="18" width="9.7109375" bestFit="1" customWidth="1"/>
  </cols>
  <sheetData>
    <row r="1" spans="1:18" ht="11.25" customHeight="1" x14ac:dyDescent="0.2">
      <c r="B1" s="22"/>
      <c r="C1" s="22"/>
      <c r="D1" s="22"/>
      <c r="E1" s="22"/>
      <c r="F1" s="22"/>
      <c r="G1" s="22"/>
      <c r="L1" s="20" t="s">
        <v>26</v>
      </c>
    </row>
    <row r="2" spans="1:18" ht="12" customHeight="1" x14ac:dyDescent="0.2">
      <c r="A2" s="68" t="s">
        <v>80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18" ht="12" customHeight="1" x14ac:dyDescent="0.2">
      <c r="A3" s="13"/>
      <c r="C3" s="72"/>
      <c r="D3" s="72"/>
      <c r="E3" s="27"/>
      <c r="F3" s="27"/>
      <c r="G3" s="27"/>
    </row>
    <row r="4" spans="1:18" ht="12" customHeight="1" x14ac:dyDescent="0.2">
      <c r="A4" s="12"/>
      <c r="C4" s="72"/>
      <c r="D4" s="72"/>
      <c r="E4" s="27"/>
      <c r="F4" s="27"/>
      <c r="G4" s="27"/>
    </row>
    <row r="5" spans="1:18" x14ac:dyDescent="0.2">
      <c r="L5" s="6" t="s">
        <v>4</v>
      </c>
    </row>
    <row r="6" spans="1:18" ht="27.75" customHeight="1" x14ac:dyDescent="0.2">
      <c r="A6" s="73" t="s">
        <v>0</v>
      </c>
      <c r="B6" s="74" t="s">
        <v>81</v>
      </c>
      <c r="C6" s="74"/>
      <c r="D6" s="74"/>
      <c r="E6" s="75" t="s">
        <v>140</v>
      </c>
      <c r="F6" s="75"/>
      <c r="G6" s="75"/>
      <c r="H6" s="76" t="s">
        <v>145</v>
      </c>
      <c r="I6" s="76"/>
      <c r="J6" s="75" t="s">
        <v>141</v>
      </c>
      <c r="K6" s="75"/>
      <c r="L6" s="75"/>
      <c r="M6" s="69" t="s">
        <v>159</v>
      </c>
      <c r="N6" s="69"/>
      <c r="O6" s="70"/>
      <c r="P6" s="69" t="s">
        <v>160</v>
      </c>
    </row>
    <row r="7" spans="1:18" ht="42.75" customHeight="1" x14ac:dyDescent="0.2">
      <c r="A7" s="73"/>
      <c r="B7" s="25" t="s">
        <v>2</v>
      </c>
      <c r="C7" s="25" t="s">
        <v>3</v>
      </c>
      <c r="D7" s="25" t="s">
        <v>31</v>
      </c>
      <c r="E7" s="25" t="s">
        <v>2</v>
      </c>
      <c r="F7" s="25" t="s">
        <v>3</v>
      </c>
      <c r="G7" s="25" t="s">
        <v>32</v>
      </c>
      <c r="H7" s="25" t="s">
        <v>2</v>
      </c>
      <c r="I7" s="25" t="s">
        <v>3</v>
      </c>
      <c r="J7" s="25" t="s">
        <v>2</v>
      </c>
      <c r="K7" s="25" t="s">
        <v>3</v>
      </c>
      <c r="L7" s="25" t="s">
        <v>32</v>
      </c>
      <c r="M7" s="25" t="s">
        <v>142</v>
      </c>
      <c r="N7" s="25" t="s">
        <v>143</v>
      </c>
      <c r="O7" s="43" t="s">
        <v>144</v>
      </c>
      <c r="P7" s="69"/>
    </row>
    <row r="8" spans="1:18" ht="11.25" customHeight="1" x14ac:dyDescent="0.2">
      <c r="A8" s="23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39"/>
      <c r="N8" s="39"/>
      <c r="O8" s="44"/>
      <c r="P8" s="39"/>
    </row>
    <row r="9" spans="1:18" ht="15" customHeight="1" x14ac:dyDescent="0.2">
      <c r="A9" s="7" t="s">
        <v>8</v>
      </c>
      <c r="B9" s="9">
        <f>SUM(B11,B32,B35,B39,B42,B47,B52,B56,B62,B68,B85,B88,B91,B97,B101,B105,B108,B115,B121,B124,B127,B130)</f>
        <v>4612994</v>
      </c>
      <c r="C9" s="9">
        <f t="shared" ref="C9:O9" si="0">SUM(C11,C32,C35,C39,C42,C47,C52,C56,C62,C68,C85,C88,C91,C97,C101,C105,C108,C115,C121,C124,C127,C130)</f>
        <v>7850</v>
      </c>
      <c r="D9" s="9">
        <f t="shared" si="0"/>
        <v>4620844</v>
      </c>
      <c r="E9" s="9">
        <f t="shared" si="0"/>
        <v>5923135</v>
      </c>
      <c r="F9" s="9">
        <f t="shared" si="0"/>
        <v>8150</v>
      </c>
      <c r="G9" s="9">
        <f t="shared" si="0"/>
        <v>5931285</v>
      </c>
      <c r="H9" s="9">
        <f t="shared" si="0"/>
        <v>1412</v>
      </c>
      <c r="I9" s="9">
        <f t="shared" si="0"/>
        <v>300</v>
      </c>
      <c r="J9" s="9">
        <f t="shared" si="0"/>
        <v>5924547</v>
      </c>
      <c r="K9" s="9">
        <f t="shared" si="0"/>
        <v>8450</v>
      </c>
      <c r="L9" s="9">
        <f t="shared" si="0"/>
        <v>5932997</v>
      </c>
      <c r="M9" s="9">
        <f t="shared" si="0"/>
        <v>1268969</v>
      </c>
      <c r="N9" s="9">
        <f t="shared" si="0"/>
        <v>48020</v>
      </c>
      <c r="O9" s="9">
        <f t="shared" si="0"/>
        <v>1316989</v>
      </c>
      <c r="P9" s="9">
        <f t="shared" ref="P9:P12" si="1">SUM(O9-L9)</f>
        <v>-4616008</v>
      </c>
      <c r="Q9" s="31">
        <f>SUM(M9:N9)</f>
        <v>1316989</v>
      </c>
      <c r="R9" s="31">
        <f>O9-L9</f>
        <v>-4616008</v>
      </c>
    </row>
    <row r="10" spans="1:18" ht="12.75" customHeight="1" x14ac:dyDescent="0.2">
      <c r="A10" s="10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39"/>
      <c r="N10" s="39"/>
      <c r="O10" s="46">
        <f t="shared" ref="O10:O92" si="2">SUM(M10:N10)</f>
        <v>0</v>
      </c>
      <c r="P10" s="42">
        <f t="shared" si="1"/>
        <v>0</v>
      </c>
      <c r="Q10" s="31"/>
    </row>
    <row r="11" spans="1:18" ht="12.75" customHeight="1" x14ac:dyDescent="0.2">
      <c r="A11" s="2" t="s">
        <v>27</v>
      </c>
      <c r="B11" s="16">
        <f>SUM(B12:B26)</f>
        <v>2741416</v>
      </c>
      <c r="C11" s="16">
        <f t="shared" ref="C11:O11" si="3">SUM(C12:C26)</f>
        <v>0</v>
      </c>
      <c r="D11" s="16">
        <f t="shared" si="3"/>
        <v>2741416</v>
      </c>
      <c r="E11" s="16">
        <f t="shared" si="3"/>
        <v>3901250</v>
      </c>
      <c r="F11" s="16">
        <f t="shared" si="3"/>
        <v>0</v>
      </c>
      <c r="G11" s="16">
        <f t="shared" si="3"/>
        <v>3901250</v>
      </c>
      <c r="H11" s="16">
        <f t="shared" si="3"/>
        <v>-1902</v>
      </c>
      <c r="I11" s="16">
        <f t="shared" si="3"/>
        <v>0</v>
      </c>
      <c r="J11" s="16">
        <f t="shared" si="3"/>
        <v>3899348</v>
      </c>
      <c r="K11" s="16">
        <f t="shared" si="3"/>
        <v>0</v>
      </c>
      <c r="L11" s="16">
        <f t="shared" si="3"/>
        <v>3899348</v>
      </c>
      <c r="M11" s="16">
        <f t="shared" si="3"/>
        <v>1151141</v>
      </c>
      <c r="N11" s="16">
        <f t="shared" si="3"/>
        <v>17259</v>
      </c>
      <c r="O11" s="16">
        <f t="shared" si="3"/>
        <v>1168400</v>
      </c>
      <c r="P11" s="49">
        <f t="shared" si="1"/>
        <v>-2730948</v>
      </c>
      <c r="Q11" s="31"/>
    </row>
    <row r="12" spans="1:18" ht="12.75" customHeight="1" x14ac:dyDescent="0.2">
      <c r="A12" s="4" t="s">
        <v>34</v>
      </c>
      <c r="B12" s="15">
        <v>126188</v>
      </c>
      <c r="C12" s="15"/>
      <c r="D12" s="15">
        <f t="shared" ref="D12:D20" si="4">SUM(B12:C12)</f>
        <v>126188</v>
      </c>
      <c r="E12" s="15">
        <v>126188</v>
      </c>
      <c r="F12" s="15"/>
      <c r="G12" s="15">
        <f t="shared" ref="G12:G37" si="5">SUM(E12:F12)</f>
        <v>126188</v>
      </c>
      <c r="H12" s="15"/>
      <c r="I12" s="15"/>
      <c r="J12" s="15">
        <f>SUM(E12,H12)</f>
        <v>126188</v>
      </c>
      <c r="K12" s="15">
        <f>SUM(F12,I12)</f>
        <v>0</v>
      </c>
      <c r="L12" s="15">
        <f t="shared" ref="L12:L112" si="6">SUM(J12:K12)</f>
        <v>126188</v>
      </c>
      <c r="M12" s="5"/>
      <c r="N12" s="5"/>
      <c r="O12" s="46">
        <f t="shared" si="2"/>
        <v>0</v>
      </c>
      <c r="P12" s="42">
        <f t="shared" si="1"/>
        <v>-126188</v>
      </c>
    </row>
    <row r="13" spans="1:18" ht="12.75" customHeight="1" x14ac:dyDescent="0.2">
      <c r="A13" s="4" t="s">
        <v>36</v>
      </c>
      <c r="B13" s="15">
        <v>1681823</v>
      </c>
      <c r="C13" s="15"/>
      <c r="D13" s="15">
        <f t="shared" si="4"/>
        <v>1681823</v>
      </c>
      <c r="E13" s="15">
        <v>1680823</v>
      </c>
      <c r="F13" s="15"/>
      <c r="G13" s="15">
        <f t="shared" si="5"/>
        <v>1680823</v>
      </c>
      <c r="H13" s="15"/>
      <c r="I13" s="15"/>
      <c r="J13" s="15">
        <f t="shared" ref="J13:K112" si="7">SUM(E13,H13)</f>
        <v>1680823</v>
      </c>
      <c r="K13" s="15">
        <f t="shared" si="7"/>
        <v>0</v>
      </c>
      <c r="L13" s="15">
        <f t="shared" si="6"/>
        <v>1680823</v>
      </c>
      <c r="M13" s="5">
        <v>1066790</v>
      </c>
      <c r="N13" s="5">
        <v>204</v>
      </c>
      <c r="O13" s="47">
        <f t="shared" si="2"/>
        <v>1066994</v>
      </c>
      <c r="P13" s="42">
        <f>SUM(O13-L13)</f>
        <v>-613829</v>
      </c>
    </row>
    <row r="14" spans="1:18" ht="12.75" customHeight="1" x14ac:dyDescent="0.2">
      <c r="A14" s="4" t="s">
        <v>82</v>
      </c>
      <c r="B14" s="15">
        <v>420</v>
      </c>
      <c r="C14" s="15"/>
      <c r="D14" s="15">
        <f t="shared" si="4"/>
        <v>420</v>
      </c>
      <c r="E14" s="15">
        <v>420</v>
      </c>
      <c r="F14" s="15"/>
      <c r="G14" s="15">
        <f t="shared" si="5"/>
        <v>420</v>
      </c>
      <c r="H14" s="15"/>
      <c r="I14" s="15"/>
      <c r="J14" s="15">
        <f t="shared" si="7"/>
        <v>420</v>
      </c>
      <c r="K14" s="15">
        <f t="shared" si="7"/>
        <v>0</v>
      </c>
      <c r="L14" s="15">
        <f t="shared" si="6"/>
        <v>420</v>
      </c>
      <c r="M14" s="5">
        <v>94</v>
      </c>
      <c r="N14" s="5"/>
      <c r="O14" s="47">
        <f t="shared" si="2"/>
        <v>94</v>
      </c>
      <c r="P14" s="42">
        <f t="shared" ref="P14:P77" si="8">SUM(O14-L14)</f>
        <v>-326</v>
      </c>
    </row>
    <row r="15" spans="1:18" ht="12.75" customHeight="1" x14ac:dyDescent="0.2">
      <c r="A15" s="4" t="s">
        <v>37</v>
      </c>
      <c r="B15" s="15">
        <v>848</v>
      </c>
      <c r="C15" s="15"/>
      <c r="D15" s="15">
        <f t="shared" si="4"/>
        <v>848</v>
      </c>
      <c r="E15" s="15">
        <v>848</v>
      </c>
      <c r="F15" s="15"/>
      <c r="G15" s="15">
        <f t="shared" si="5"/>
        <v>848</v>
      </c>
      <c r="H15" s="15"/>
      <c r="I15" s="15"/>
      <c r="J15" s="15">
        <f t="shared" si="7"/>
        <v>848</v>
      </c>
      <c r="K15" s="15">
        <f t="shared" si="7"/>
        <v>0</v>
      </c>
      <c r="L15" s="15">
        <f t="shared" si="6"/>
        <v>848</v>
      </c>
      <c r="M15" s="5">
        <v>848</v>
      </c>
      <c r="N15" s="5"/>
      <c r="O15" s="47">
        <f t="shared" si="2"/>
        <v>848</v>
      </c>
      <c r="P15" s="42">
        <f t="shared" si="8"/>
        <v>0</v>
      </c>
    </row>
    <row r="16" spans="1:18" ht="12.75" customHeight="1" x14ac:dyDescent="0.2">
      <c r="A16" s="41" t="s">
        <v>83</v>
      </c>
      <c r="B16" s="17">
        <v>79557</v>
      </c>
      <c r="C16" s="17"/>
      <c r="D16" s="17">
        <f t="shared" si="4"/>
        <v>79557</v>
      </c>
      <c r="E16" s="17">
        <v>119396</v>
      </c>
      <c r="F16" s="17"/>
      <c r="G16" s="15">
        <f t="shared" si="5"/>
        <v>119396</v>
      </c>
      <c r="H16" s="17"/>
      <c r="I16" s="15"/>
      <c r="J16" s="15">
        <f t="shared" si="7"/>
        <v>119396</v>
      </c>
      <c r="K16" s="15">
        <f t="shared" si="7"/>
        <v>0</v>
      </c>
      <c r="L16" s="15">
        <f t="shared" si="6"/>
        <v>119396</v>
      </c>
      <c r="M16" s="5">
        <v>55134</v>
      </c>
      <c r="N16" s="5">
        <v>14886</v>
      </c>
      <c r="O16" s="47">
        <f t="shared" si="2"/>
        <v>70020</v>
      </c>
      <c r="P16" s="42">
        <f t="shared" si="8"/>
        <v>-49376</v>
      </c>
    </row>
    <row r="17" spans="1:17" ht="12.75" customHeight="1" x14ac:dyDescent="0.2">
      <c r="A17" s="18" t="s">
        <v>79</v>
      </c>
      <c r="B17" s="17">
        <v>471452</v>
      </c>
      <c r="C17" s="17"/>
      <c r="D17" s="18">
        <f t="shared" si="4"/>
        <v>471452</v>
      </c>
      <c r="E17" s="17">
        <v>471452</v>
      </c>
      <c r="F17" s="17"/>
      <c r="G17" s="15">
        <f t="shared" si="5"/>
        <v>471452</v>
      </c>
      <c r="H17" s="17"/>
      <c r="I17" s="15"/>
      <c r="J17" s="15">
        <f t="shared" si="7"/>
        <v>471452</v>
      </c>
      <c r="K17" s="15">
        <f t="shared" si="7"/>
        <v>0</v>
      </c>
      <c r="L17" s="15">
        <f t="shared" si="6"/>
        <v>471452</v>
      </c>
      <c r="M17" s="5"/>
      <c r="N17" s="5"/>
      <c r="O17" s="47">
        <f t="shared" si="2"/>
        <v>0</v>
      </c>
      <c r="P17" s="42">
        <f t="shared" si="8"/>
        <v>-471452</v>
      </c>
    </row>
    <row r="18" spans="1:17" ht="12.75" customHeight="1" x14ac:dyDescent="0.2">
      <c r="A18" s="18" t="s">
        <v>84</v>
      </c>
      <c r="B18" s="17">
        <v>150000</v>
      </c>
      <c r="C18" s="17"/>
      <c r="D18" s="18">
        <f t="shared" si="4"/>
        <v>150000</v>
      </c>
      <c r="E18" s="17">
        <v>150000</v>
      </c>
      <c r="F18" s="17"/>
      <c r="G18" s="15">
        <f t="shared" si="5"/>
        <v>150000</v>
      </c>
      <c r="H18" s="17"/>
      <c r="I18" s="15"/>
      <c r="J18" s="15">
        <f t="shared" si="7"/>
        <v>150000</v>
      </c>
      <c r="K18" s="15">
        <f t="shared" si="7"/>
        <v>0</v>
      </c>
      <c r="L18" s="15">
        <f t="shared" si="6"/>
        <v>150000</v>
      </c>
      <c r="M18" s="5"/>
      <c r="N18" s="5"/>
      <c r="O18" s="47">
        <f t="shared" si="2"/>
        <v>0</v>
      </c>
      <c r="P18" s="42">
        <f t="shared" si="8"/>
        <v>-150000</v>
      </c>
    </row>
    <row r="19" spans="1:17" ht="12.75" customHeight="1" x14ac:dyDescent="0.2">
      <c r="A19" s="18" t="s">
        <v>85</v>
      </c>
      <c r="B19" s="17">
        <v>181128</v>
      </c>
      <c r="C19" s="17"/>
      <c r="D19" s="18">
        <f t="shared" si="4"/>
        <v>181128</v>
      </c>
      <c r="E19" s="17">
        <v>181128</v>
      </c>
      <c r="F19" s="17"/>
      <c r="G19" s="15">
        <f t="shared" si="5"/>
        <v>181128</v>
      </c>
      <c r="H19" s="17"/>
      <c r="I19" s="15"/>
      <c r="J19" s="15">
        <f t="shared" si="7"/>
        <v>181128</v>
      </c>
      <c r="K19" s="15">
        <f t="shared" si="7"/>
        <v>0</v>
      </c>
      <c r="L19" s="15">
        <f t="shared" si="6"/>
        <v>181128</v>
      </c>
      <c r="M19" s="5"/>
      <c r="N19" s="5"/>
      <c r="O19" s="47">
        <f t="shared" si="2"/>
        <v>0</v>
      </c>
      <c r="P19" s="42">
        <f t="shared" si="8"/>
        <v>-181128</v>
      </c>
    </row>
    <row r="20" spans="1:17" ht="12.75" customHeight="1" x14ac:dyDescent="0.2">
      <c r="A20" s="18" t="s">
        <v>86</v>
      </c>
      <c r="B20" s="17">
        <v>50000</v>
      </c>
      <c r="C20" s="17"/>
      <c r="D20" s="18">
        <f t="shared" si="4"/>
        <v>50000</v>
      </c>
      <c r="E20" s="17">
        <v>50000</v>
      </c>
      <c r="F20" s="17"/>
      <c r="G20" s="15">
        <f t="shared" si="5"/>
        <v>50000</v>
      </c>
      <c r="H20" s="17"/>
      <c r="I20" s="15"/>
      <c r="J20" s="15">
        <f t="shared" si="7"/>
        <v>50000</v>
      </c>
      <c r="K20" s="15">
        <f t="shared" si="7"/>
        <v>0</v>
      </c>
      <c r="L20" s="15">
        <f t="shared" si="6"/>
        <v>50000</v>
      </c>
      <c r="M20" s="5"/>
      <c r="N20" s="5"/>
      <c r="O20" s="47">
        <f t="shared" si="2"/>
        <v>0</v>
      </c>
      <c r="P20" s="42">
        <f t="shared" si="8"/>
        <v>-50000</v>
      </c>
    </row>
    <row r="21" spans="1:17" ht="12.75" customHeight="1" x14ac:dyDescent="0.2">
      <c r="A21" s="18" t="s">
        <v>110</v>
      </c>
      <c r="B21" s="17"/>
      <c r="C21" s="17"/>
      <c r="D21" s="18"/>
      <c r="E21" s="17">
        <v>1630</v>
      </c>
      <c r="F21" s="17"/>
      <c r="G21" s="15">
        <f t="shared" si="5"/>
        <v>1630</v>
      </c>
      <c r="H21" s="17"/>
      <c r="I21" s="15"/>
      <c r="J21" s="15">
        <f t="shared" si="7"/>
        <v>1630</v>
      </c>
      <c r="K21" s="15">
        <f t="shared" si="7"/>
        <v>0</v>
      </c>
      <c r="L21" s="15">
        <f t="shared" si="6"/>
        <v>1630</v>
      </c>
      <c r="M21" s="5">
        <v>1330</v>
      </c>
      <c r="N21" s="5">
        <v>300</v>
      </c>
      <c r="O21" s="47">
        <f t="shared" si="2"/>
        <v>1630</v>
      </c>
      <c r="P21" s="42">
        <f t="shared" si="8"/>
        <v>0</v>
      </c>
    </row>
    <row r="22" spans="1:17" ht="12.75" customHeight="1" x14ac:dyDescent="0.2">
      <c r="A22" s="18" t="s">
        <v>116</v>
      </c>
      <c r="B22" s="17"/>
      <c r="C22" s="17"/>
      <c r="D22" s="18"/>
      <c r="E22" s="17">
        <v>57824</v>
      </c>
      <c r="F22" s="17"/>
      <c r="G22" s="15">
        <f t="shared" si="5"/>
        <v>57824</v>
      </c>
      <c r="H22" s="17">
        <v>-1902</v>
      </c>
      <c r="I22" s="15"/>
      <c r="J22" s="15">
        <f t="shared" si="7"/>
        <v>55922</v>
      </c>
      <c r="K22" s="15">
        <f t="shared" si="7"/>
        <v>0</v>
      </c>
      <c r="L22" s="15">
        <f t="shared" si="6"/>
        <v>55922</v>
      </c>
      <c r="M22" s="5">
        <v>26283</v>
      </c>
      <c r="N22" s="5">
        <v>1690</v>
      </c>
      <c r="O22" s="47">
        <f t="shared" si="2"/>
        <v>27973</v>
      </c>
      <c r="P22" s="42">
        <f t="shared" si="8"/>
        <v>-27949</v>
      </c>
    </row>
    <row r="23" spans="1:17" ht="12.75" customHeight="1" x14ac:dyDescent="0.2">
      <c r="A23" s="18" t="s">
        <v>127</v>
      </c>
      <c r="B23" s="17"/>
      <c r="C23" s="17"/>
      <c r="D23" s="18"/>
      <c r="E23" s="17">
        <v>210487</v>
      </c>
      <c r="F23" s="17"/>
      <c r="G23" s="15">
        <f t="shared" si="5"/>
        <v>210487</v>
      </c>
      <c r="H23" s="17"/>
      <c r="I23" s="15"/>
      <c r="J23" s="15">
        <f t="shared" si="7"/>
        <v>210487</v>
      </c>
      <c r="K23" s="15">
        <f t="shared" si="7"/>
        <v>0</v>
      </c>
      <c r="L23" s="15">
        <f t="shared" si="6"/>
        <v>210487</v>
      </c>
      <c r="M23" s="5"/>
      <c r="N23" s="5"/>
      <c r="O23" s="47">
        <f t="shared" si="2"/>
        <v>0</v>
      </c>
      <c r="P23" s="42">
        <f t="shared" si="8"/>
        <v>-210487</v>
      </c>
    </row>
    <row r="24" spans="1:17" ht="12.75" customHeight="1" x14ac:dyDescent="0.2">
      <c r="A24" s="18" t="s">
        <v>128</v>
      </c>
      <c r="B24" s="17"/>
      <c r="C24" s="17"/>
      <c r="D24" s="18"/>
      <c r="E24" s="17">
        <v>54506</v>
      </c>
      <c r="F24" s="17"/>
      <c r="G24" s="15">
        <f t="shared" si="5"/>
        <v>54506</v>
      </c>
      <c r="H24" s="17"/>
      <c r="I24" s="15"/>
      <c r="J24" s="15">
        <f t="shared" si="7"/>
        <v>54506</v>
      </c>
      <c r="K24" s="15">
        <f t="shared" si="7"/>
        <v>0</v>
      </c>
      <c r="L24" s="15">
        <f t="shared" si="6"/>
        <v>54506</v>
      </c>
      <c r="M24" s="5"/>
      <c r="N24" s="5"/>
      <c r="O24" s="47">
        <f t="shared" si="2"/>
        <v>0</v>
      </c>
      <c r="P24" s="42">
        <f t="shared" si="8"/>
        <v>-54506</v>
      </c>
    </row>
    <row r="25" spans="1:17" ht="12.75" customHeight="1" x14ac:dyDescent="0.2">
      <c r="A25" s="18" t="s">
        <v>133</v>
      </c>
      <c r="B25" s="17"/>
      <c r="C25" s="17"/>
      <c r="D25" s="18"/>
      <c r="E25" s="17">
        <v>264138</v>
      </c>
      <c r="F25" s="17"/>
      <c r="G25" s="15">
        <f t="shared" si="5"/>
        <v>264138</v>
      </c>
      <c r="H25" s="17"/>
      <c r="I25" s="15"/>
      <c r="J25" s="15">
        <f t="shared" si="7"/>
        <v>264138</v>
      </c>
      <c r="K25" s="15">
        <f t="shared" si="7"/>
        <v>0</v>
      </c>
      <c r="L25" s="15">
        <f t="shared" si="6"/>
        <v>264138</v>
      </c>
      <c r="M25" s="5">
        <v>618</v>
      </c>
      <c r="N25" s="5">
        <v>167</v>
      </c>
      <c r="O25" s="47">
        <f t="shared" si="2"/>
        <v>785</v>
      </c>
      <c r="P25" s="42">
        <f t="shared" si="8"/>
        <v>-263353</v>
      </c>
    </row>
    <row r="26" spans="1:17" ht="12.75" customHeight="1" x14ac:dyDescent="0.2">
      <c r="A26" s="18" t="s">
        <v>134</v>
      </c>
      <c r="B26" s="17"/>
      <c r="C26" s="17"/>
      <c r="D26" s="18"/>
      <c r="E26" s="17">
        <v>532410</v>
      </c>
      <c r="F26" s="17"/>
      <c r="G26" s="15">
        <f t="shared" si="5"/>
        <v>532410</v>
      </c>
      <c r="H26" s="17"/>
      <c r="I26" s="15"/>
      <c r="J26" s="15">
        <f t="shared" si="7"/>
        <v>532410</v>
      </c>
      <c r="K26" s="15">
        <f t="shared" si="7"/>
        <v>0</v>
      </c>
      <c r="L26" s="15">
        <f t="shared" si="6"/>
        <v>532410</v>
      </c>
      <c r="M26" s="5">
        <v>44</v>
      </c>
      <c r="N26" s="5">
        <v>12</v>
      </c>
      <c r="O26" s="47">
        <f t="shared" si="2"/>
        <v>56</v>
      </c>
      <c r="P26" s="42">
        <f t="shared" si="8"/>
        <v>-532354</v>
      </c>
    </row>
    <row r="27" spans="1:17" ht="12.75" customHeight="1" x14ac:dyDescent="0.2">
      <c r="A27" s="18" t="s">
        <v>175</v>
      </c>
      <c r="B27" s="17"/>
      <c r="C27" s="17"/>
      <c r="D27" s="18"/>
      <c r="E27" s="17"/>
      <c r="F27" s="17"/>
      <c r="G27" s="15"/>
      <c r="H27" s="17">
        <v>5874</v>
      </c>
      <c r="I27" s="15"/>
      <c r="J27" s="15">
        <f t="shared" si="7"/>
        <v>5874</v>
      </c>
      <c r="K27" s="15">
        <f t="shared" si="7"/>
        <v>0</v>
      </c>
      <c r="L27" s="15">
        <f t="shared" si="6"/>
        <v>5874</v>
      </c>
      <c r="M27" s="5">
        <v>4625</v>
      </c>
      <c r="N27" s="5">
        <v>1249</v>
      </c>
      <c r="O27" s="47">
        <f t="shared" si="2"/>
        <v>5874</v>
      </c>
      <c r="P27" s="42">
        <f t="shared" si="8"/>
        <v>0</v>
      </c>
      <c r="Q27" t="s">
        <v>162</v>
      </c>
    </row>
    <row r="28" spans="1:17" ht="12.75" customHeight="1" x14ac:dyDescent="0.2">
      <c r="A28" s="18" t="s">
        <v>148</v>
      </c>
      <c r="B28" s="17"/>
      <c r="C28" s="17"/>
      <c r="D28" s="18"/>
      <c r="E28" s="17"/>
      <c r="F28" s="17"/>
      <c r="G28" s="15"/>
      <c r="H28" s="17">
        <v>1820</v>
      </c>
      <c r="I28" s="15"/>
      <c r="J28" s="15">
        <f t="shared" si="7"/>
        <v>1820</v>
      </c>
      <c r="K28" s="15">
        <f t="shared" si="7"/>
        <v>0</v>
      </c>
      <c r="L28" s="15">
        <f t="shared" si="6"/>
        <v>1820</v>
      </c>
      <c r="M28" s="5">
        <v>1820</v>
      </c>
      <c r="N28" s="5"/>
      <c r="O28" s="47">
        <f t="shared" si="2"/>
        <v>1820</v>
      </c>
      <c r="P28" s="42">
        <f t="shared" si="8"/>
        <v>0</v>
      </c>
    </row>
    <row r="29" spans="1:17" ht="12.75" customHeight="1" x14ac:dyDescent="0.2">
      <c r="A29" s="18" t="s">
        <v>161</v>
      </c>
      <c r="B29" s="17"/>
      <c r="C29" s="17"/>
      <c r="D29" s="18"/>
      <c r="E29" s="17"/>
      <c r="F29" s="17"/>
      <c r="G29" s="15"/>
      <c r="H29" s="17"/>
      <c r="I29" s="15"/>
      <c r="J29" s="15"/>
      <c r="K29" s="15"/>
      <c r="L29" s="15"/>
      <c r="M29" s="5">
        <v>302</v>
      </c>
      <c r="N29" s="5">
        <v>82</v>
      </c>
      <c r="O29" s="47">
        <f t="shared" si="2"/>
        <v>384</v>
      </c>
      <c r="P29" s="42">
        <f t="shared" si="8"/>
        <v>384</v>
      </c>
    </row>
    <row r="30" spans="1:17" ht="12.75" customHeight="1" x14ac:dyDescent="0.2">
      <c r="A30" s="18" t="s">
        <v>163</v>
      </c>
      <c r="B30" s="17"/>
      <c r="C30" s="17"/>
      <c r="D30" s="18"/>
      <c r="E30" s="17"/>
      <c r="F30" s="17"/>
      <c r="G30" s="15"/>
      <c r="H30" s="17"/>
      <c r="I30" s="15"/>
      <c r="J30" s="15"/>
      <c r="K30" s="15"/>
      <c r="L30" s="15"/>
      <c r="M30" s="5">
        <v>1898</v>
      </c>
      <c r="N30" s="5">
        <v>512</v>
      </c>
      <c r="O30" s="47">
        <f t="shared" si="2"/>
        <v>2410</v>
      </c>
      <c r="P30" s="42">
        <f t="shared" si="8"/>
        <v>2410</v>
      </c>
    </row>
    <row r="31" spans="1:17" ht="12.75" customHeight="1" x14ac:dyDescent="0.2">
      <c r="A31" s="5"/>
      <c r="B31" s="15"/>
      <c r="C31" s="15"/>
      <c r="D31" s="15"/>
      <c r="E31" s="15"/>
      <c r="F31" s="15"/>
      <c r="G31" s="33"/>
      <c r="H31" s="17"/>
      <c r="I31" s="15"/>
      <c r="J31" s="15"/>
      <c r="K31" s="15"/>
      <c r="L31" s="15"/>
      <c r="M31" s="5"/>
      <c r="N31" s="5"/>
      <c r="O31" s="47">
        <f t="shared" si="2"/>
        <v>0</v>
      </c>
      <c r="P31" s="42">
        <f t="shared" si="8"/>
        <v>0</v>
      </c>
    </row>
    <row r="32" spans="1:17" ht="12.75" customHeight="1" x14ac:dyDescent="0.2">
      <c r="A32" s="3" t="s">
        <v>40</v>
      </c>
      <c r="B32" s="34">
        <f>SUM(B33:B33)</f>
        <v>1000</v>
      </c>
      <c r="C32" s="34">
        <f>SUM(C33:C33)</f>
        <v>0</v>
      </c>
      <c r="D32" s="34">
        <f>SUM(D33:D33)</f>
        <v>1000</v>
      </c>
      <c r="E32" s="34">
        <f>SUM(E33:E33)</f>
        <v>1000</v>
      </c>
      <c r="F32" s="34">
        <f t="shared" ref="F32:O32" si="9">SUM(F33:F33)</f>
        <v>0</v>
      </c>
      <c r="G32" s="34">
        <f t="shared" si="9"/>
        <v>1000</v>
      </c>
      <c r="H32" s="34">
        <f t="shared" si="9"/>
        <v>0</v>
      </c>
      <c r="I32" s="34">
        <f t="shared" si="9"/>
        <v>0</v>
      </c>
      <c r="J32" s="34">
        <f t="shared" si="9"/>
        <v>1000</v>
      </c>
      <c r="K32" s="34">
        <f t="shared" si="9"/>
        <v>0</v>
      </c>
      <c r="L32" s="34">
        <f t="shared" si="9"/>
        <v>1000</v>
      </c>
      <c r="M32" s="34">
        <f t="shared" si="9"/>
        <v>0</v>
      </c>
      <c r="N32" s="34">
        <f t="shared" si="9"/>
        <v>0</v>
      </c>
      <c r="O32" s="34">
        <f t="shared" si="9"/>
        <v>0</v>
      </c>
      <c r="P32" s="49">
        <f t="shared" si="8"/>
        <v>-1000</v>
      </c>
    </row>
    <row r="33" spans="1:17" ht="12.75" customHeight="1" x14ac:dyDescent="0.2">
      <c r="A33" s="4" t="s">
        <v>24</v>
      </c>
      <c r="B33" s="15">
        <v>1000</v>
      </c>
      <c r="C33" s="15"/>
      <c r="D33" s="5">
        <f>SUM(B33:C33)</f>
        <v>1000</v>
      </c>
      <c r="E33" s="15">
        <v>1000</v>
      </c>
      <c r="F33" s="15"/>
      <c r="G33" s="18">
        <f t="shared" si="5"/>
        <v>1000</v>
      </c>
      <c r="H33" s="17"/>
      <c r="I33" s="15"/>
      <c r="J33" s="15">
        <f t="shared" si="7"/>
        <v>1000</v>
      </c>
      <c r="K33" s="15">
        <f t="shared" si="7"/>
        <v>0</v>
      </c>
      <c r="L33" s="15">
        <f t="shared" si="6"/>
        <v>1000</v>
      </c>
      <c r="M33" s="5"/>
      <c r="N33" s="5"/>
      <c r="O33" s="47">
        <f t="shared" si="2"/>
        <v>0</v>
      </c>
      <c r="P33" s="42">
        <f t="shared" si="8"/>
        <v>-1000</v>
      </c>
    </row>
    <row r="34" spans="1:17" ht="12.75" customHeight="1" x14ac:dyDescent="0.2">
      <c r="A34" s="5"/>
      <c r="B34" s="17"/>
      <c r="C34" s="17"/>
      <c r="D34" s="17"/>
      <c r="E34" s="17"/>
      <c r="F34" s="17"/>
      <c r="G34" s="17"/>
      <c r="H34" s="17"/>
      <c r="I34" s="15"/>
      <c r="J34" s="15"/>
      <c r="K34" s="15"/>
      <c r="L34" s="15"/>
      <c r="M34" s="5"/>
      <c r="N34" s="5"/>
      <c r="O34" s="46">
        <f t="shared" si="2"/>
        <v>0</v>
      </c>
      <c r="P34" s="42">
        <f t="shared" si="8"/>
        <v>0</v>
      </c>
    </row>
    <row r="35" spans="1:17" ht="12.75" customHeight="1" x14ac:dyDescent="0.2">
      <c r="A35" s="2" t="s">
        <v>7</v>
      </c>
      <c r="B35" s="3">
        <f>SUM(B36:B37)</f>
        <v>1792870</v>
      </c>
      <c r="C35" s="3">
        <f t="shared" ref="C35:O35" si="10">SUM(C36:C37)</f>
        <v>0</v>
      </c>
      <c r="D35" s="3">
        <f t="shared" si="10"/>
        <v>1792870</v>
      </c>
      <c r="E35" s="3">
        <f t="shared" si="10"/>
        <v>1798594</v>
      </c>
      <c r="F35" s="3">
        <f t="shared" si="10"/>
        <v>0</v>
      </c>
      <c r="G35" s="3">
        <f t="shared" si="10"/>
        <v>1798594</v>
      </c>
      <c r="H35" s="3">
        <f t="shared" si="10"/>
        <v>0</v>
      </c>
      <c r="I35" s="3">
        <f t="shared" si="10"/>
        <v>0</v>
      </c>
      <c r="J35" s="3">
        <f t="shared" si="10"/>
        <v>1798594</v>
      </c>
      <c r="K35" s="3">
        <f t="shared" si="10"/>
        <v>0</v>
      </c>
      <c r="L35" s="3">
        <f t="shared" si="10"/>
        <v>1798594</v>
      </c>
      <c r="M35" s="3">
        <f t="shared" si="10"/>
        <v>0</v>
      </c>
      <c r="N35" s="3">
        <f t="shared" si="10"/>
        <v>0</v>
      </c>
      <c r="O35" s="3">
        <f t="shared" si="10"/>
        <v>0</v>
      </c>
      <c r="P35" s="49">
        <f t="shared" si="8"/>
        <v>-1798594</v>
      </c>
    </row>
    <row r="36" spans="1:17" ht="12.75" customHeight="1" x14ac:dyDescent="0.2">
      <c r="A36" s="4" t="s">
        <v>87</v>
      </c>
      <c r="B36" s="5">
        <v>1792870</v>
      </c>
      <c r="C36" s="5"/>
      <c r="D36" s="5">
        <f>SUM(B36:C36)</f>
        <v>1792870</v>
      </c>
      <c r="E36" s="5">
        <v>1792870</v>
      </c>
      <c r="F36" s="5"/>
      <c r="G36" s="18">
        <f t="shared" si="5"/>
        <v>1792870</v>
      </c>
      <c r="H36" s="17"/>
      <c r="I36" s="15"/>
      <c r="J36" s="15">
        <f t="shared" si="7"/>
        <v>1792870</v>
      </c>
      <c r="K36" s="15">
        <f t="shared" si="7"/>
        <v>0</v>
      </c>
      <c r="L36" s="15">
        <f t="shared" si="6"/>
        <v>1792870</v>
      </c>
      <c r="M36" s="5"/>
      <c r="N36" s="5"/>
      <c r="O36" s="46">
        <f t="shared" si="2"/>
        <v>0</v>
      </c>
      <c r="P36" s="42">
        <f t="shared" si="8"/>
        <v>-1792870</v>
      </c>
    </row>
    <row r="37" spans="1:17" ht="12.75" customHeight="1" x14ac:dyDescent="0.2">
      <c r="A37" s="19" t="s">
        <v>135</v>
      </c>
      <c r="B37" s="5"/>
      <c r="C37" s="5"/>
      <c r="D37" s="5"/>
      <c r="E37" s="5">
        <v>5724</v>
      </c>
      <c r="F37" s="5"/>
      <c r="G37" s="18">
        <f t="shared" si="5"/>
        <v>5724</v>
      </c>
      <c r="H37" s="17"/>
      <c r="I37" s="15"/>
      <c r="J37" s="15">
        <f t="shared" si="7"/>
        <v>5724</v>
      </c>
      <c r="K37" s="15">
        <f t="shared" si="7"/>
        <v>0</v>
      </c>
      <c r="L37" s="15">
        <f t="shared" si="6"/>
        <v>5724</v>
      </c>
      <c r="M37" s="5"/>
      <c r="N37" s="5"/>
      <c r="O37" s="46">
        <f t="shared" si="2"/>
        <v>0</v>
      </c>
      <c r="P37" s="42">
        <f t="shared" si="8"/>
        <v>-5724</v>
      </c>
      <c r="Q37" s="31">
        <f>SUM(M40,M131:M147)</f>
        <v>4681</v>
      </c>
    </row>
    <row r="38" spans="1:17" ht="12.75" customHeight="1" x14ac:dyDescent="0.2">
      <c r="A38" s="5"/>
      <c r="B38" s="17"/>
      <c r="C38" s="17"/>
      <c r="D38" s="17"/>
      <c r="E38" s="17"/>
      <c r="F38" s="17"/>
      <c r="G38" s="18"/>
      <c r="H38" s="17"/>
      <c r="I38" s="15"/>
      <c r="J38" s="15"/>
      <c r="K38" s="15"/>
      <c r="L38" s="15"/>
      <c r="M38" s="5"/>
      <c r="N38" s="5"/>
      <c r="O38" s="46">
        <f t="shared" si="2"/>
        <v>0</v>
      </c>
      <c r="P38" s="42">
        <f t="shared" si="8"/>
        <v>0</v>
      </c>
    </row>
    <row r="39" spans="1:17" ht="12.75" customHeight="1" x14ac:dyDescent="0.2">
      <c r="A39" s="35" t="s">
        <v>46</v>
      </c>
      <c r="B39" s="26">
        <f>SUM(B40)</f>
        <v>3000</v>
      </c>
      <c r="C39" s="26">
        <f t="shared" ref="C39:D39" si="11">SUM(C40)</f>
        <v>0</v>
      </c>
      <c r="D39" s="26">
        <f t="shared" si="11"/>
        <v>3000</v>
      </c>
      <c r="E39" s="26">
        <f>SUM(E40)</f>
        <v>3000</v>
      </c>
      <c r="F39" s="26">
        <f t="shared" ref="F39:O39" si="12">SUM(F40)</f>
        <v>0</v>
      </c>
      <c r="G39" s="26">
        <f t="shared" si="12"/>
        <v>3000</v>
      </c>
      <c r="H39" s="26">
        <f t="shared" si="12"/>
        <v>0</v>
      </c>
      <c r="I39" s="26">
        <f t="shared" si="12"/>
        <v>0</v>
      </c>
      <c r="J39" s="26">
        <f t="shared" si="12"/>
        <v>3000</v>
      </c>
      <c r="K39" s="26">
        <f t="shared" si="12"/>
        <v>0</v>
      </c>
      <c r="L39" s="26">
        <f t="shared" si="12"/>
        <v>3000</v>
      </c>
      <c r="M39" s="26">
        <f t="shared" si="12"/>
        <v>2293</v>
      </c>
      <c r="N39" s="26">
        <f t="shared" si="12"/>
        <v>337</v>
      </c>
      <c r="O39" s="26">
        <f t="shared" si="12"/>
        <v>2630</v>
      </c>
      <c r="P39" s="49">
        <f t="shared" si="8"/>
        <v>-370</v>
      </c>
    </row>
    <row r="40" spans="1:17" ht="12.75" customHeight="1" x14ac:dyDescent="0.2">
      <c r="A40" s="19" t="s">
        <v>47</v>
      </c>
      <c r="B40" s="17">
        <v>3000</v>
      </c>
      <c r="C40" s="17"/>
      <c r="D40" s="17">
        <f>SUM(B40:C40)</f>
        <v>3000</v>
      </c>
      <c r="E40" s="17">
        <v>3000</v>
      </c>
      <c r="F40" s="17"/>
      <c r="G40" s="18">
        <f>SUM(E40:F40)</f>
        <v>3000</v>
      </c>
      <c r="H40" s="17"/>
      <c r="I40" s="15"/>
      <c r="J40" s="15">
        <f t="shared" si="7"/>
        <v>3000</v>
      </c>
      <c r="K40" s="15">
        <f t="shared" si="7"/>
        <v>0</v>
      </c>
      <c r="L40" s="15">
        <f t="shared" si="6"/>
        <v>3000</v>
      </c>
      <c r="M40" s="5">
        <f>1251+1042</f>
        <v>2293</v>
      </c>
      <c r="N40" s="5">
        <f>337</f>
        <v>337</v>
      </c>
      <c r="O40" s="46">
        <f t="shared" si="2"/>
        <v>2630</v>
      </c>
      <c r="P40" s="42">
        <f t="shared" si="8"/>
        <v>-370</v>
      </c>
      <c r="Q40" s="31">
        <f>SUM(O40,O131:O147)</f>
        <v>5661</v>
      </c>
    </row>
    <row r="41" spans="1:17" ht="12.75" customHeight="1" x14ac:dyDescent="0.2">
      <c r="A41" s="19"/>
      <c r="B41" s="17"/>
      <c r="C41" s="17"/>
      <c r="D41" s="17"/>
      <c r="E41" s="17"/>
      <c r="F41" s="17"/>
      <c r="G41" s="18"/>
      <c r="H41" s="17"/>
      <c r="I41" s="15"/>
      <c r="J41" s="15"/>
      <c r="K41" s="15"/>
      <c r="L41" s="15"/>
      <c r="M41" s="5"/>
      <c r="N41" s="5"/>
      <c r="O41" s="46">
        <f t="shared" si="2"/>
        <v>0</v>
      </c>
      <c r="P41" s="42">
        <f t="shared" si="8"/>
        <v>0</v>
      </c>
    </row>
    <row r="42" spans="1:17" ht="12.75" customHeight="1" x14ac:dyDescent="0.2">
      <c r="A42" s="2" t="s">
        <v>5</v>
      </c>
      <c r="B42" s="26">
        <f>SUM(B43:B45)</f>
        <v>2000</v>
      </c>
      <c r="C42" s="26">
        <f t="shared" ref="C42:O42" si="13">SUM(C43:C45)</f>
        <v>0</v>
      </c>
      <c r="D42" s="26">
        <f t="shared" si="13"/>
        <v>2000</v>
      </c>
      <c r="E42" s="26">
        <f t="shared" si="13"/>
        <v>6001</v>
      </c>
      <c r="F42" s="26">
        <f t="shared" si="13"/>
        <v>0</v>
      </c>
      <c r="G42" s="26">
        <f t="shared" si="13"/>
        <v>6001</v>
      </c>
      <c r="H42" s="26">
        <f t="shared" si="13"/>
        <v>0</v>
      </c>
      <c r="I42" s="26">
        <f t="shared" si="13"/>
        <v>0</v>
      </c>
      <c r="J42" s="26">
        <f t="shared" si="13"/>
        <v>6001</v>
      </c>
      <c r="K42" s="26">
        <f t="shared" si="13"/>
        <v>0</v>
      </c>
      <c r="L42" s="26">
        <f t="shared" si="13"/>
        <v>6001</v>
      </c>
      <c r="M42" s="26">
        <f t="shared" si="13"/>
        <v>138</v>
      </c>
      <c r="N42" s="26">
        <f t="shared" si="13"/>
        <v>38</v>
      </c>
      <c r="O42" s="26">
        <f t="shared" si="13"/>
        <v>176</v>
      </c>
      <c r="P42" s="49">
        <f t="shared" si="8"/>
        <v>-5825</v>
      </c>
    </row>
    <row r="43" spans="1:17" ht="12.75" customHeight="1" x14ac:dyDescent="0.2">
      <c r="A43" s="29" t="s">
        <v>38</v>
      </c>
      <c r="B43" s="17"/>
      <c r="C43" s="17"/>
      <c r="D43" s="17"/>
      <c r="E43" s="17"/>
      <c r="F43" s="17"/>
      <c r="G43" s="15"/>
      <c r="H43" s="17"/>
      <c r="I43" s="15"/>
      <c r="J43" s="15"/>
      <c r="K43" s="15"/>
      <c r="L43" s="15"/>
      <c r="M43" s="5"/>
      <c r="N43" s="5"/>
      <c r="O43" s="46">
        <f t="shared" si="2"/>
        <v>0</v>
      </c>
      <c r="P43" s="42">
        <f t="shared" si="8"/>
        <v>0</v>
      </c>
    </row>
    <row r="44" spans="1:17" ht="12.75" customHeight="1" x14ac:dyDescent="0.2">
      <c r="A44" s="5" t="s">
        <v>48</v>
      </c>
      <c r="B44" s="17">
        <v>2000</v>
      </c>
      <c r="C44" s="17"/>
      <c r="D44" s="17">
        <f>SUM(B44:C44)</f>
        <v>2000</v>
      </c>
      <c r="E44" s="17">
        <v>2000</v>
      </c>
      <c r="F44" s="17"/>
      <c r="G44" s="15">
        <f>SUM(E44:F44)</f>
        <v>2000</v>
      </c>
      <c r="H44" s="17"/>
      <c r="I44" s="15"/>
      <c r="J44" s="15">
        <f t="shared" si="7"/>
        <v>2000</v>
      </c>
      <c r="K44" s="15">
        <f t="shared" si="7"/>
        <v>0</v>
      </c>
      <c r="L44" s="15">
        <f t="shared" si="6"/>
        <v>2000</v>
      </c>
      <c r="M44" s="5">
        <v>138</v>
      </c>
      <c r="N44" s="5">
        <v>38</v>
      </c>
      <c r="O44" s="47">
        <f t="shared" si="2"/>
        <v>176</v>
      </c>
      <c r="P44" s="42">
        <f t="shared" si="8"/>
        <v>-1824</v>
      </c>
    </row>
    <row r="45" spans="1:17" ht="12.75" customHeight="1" x14ac:dyDescent="0.2">
      <c r="A45" s="5" t="s">
        <v>118</v>
      </c>
      <c r="B45" s="17"/>
      <c r="C45" s="17"/>
      <c r="D45" s="17"/>
      <c r="E45" s="17">
        <v>4001</v>
      </c>
      <c r="F45" s="17"/>
      <c r="G45" s="15">
        <f>SUM(E45:F45)</f>
        <v>4001</v>
      </c>
      <c r="H45" s="17"/>
      <c r="I45" s="15"/>
      <c r="J45" s="15">
        <f t="shared" si="7"/>
        <v>4001</v>
      </c>
      <c r="K45" s="15">
        <f t="shared" si="7"/>
        <v>0</v>
      </c>
      <c r="L45" s="15">
        <f t="shared" si="6"/>
        <v>4001</v>
      </c>
      <c r="M45" s="5"/>
      <c r="N45" s="5"/>
      <c r="O45" s="47">
        <f t="shared" si="2"/>
        <v>0</v>
      </c>
      <c r="P45" s="42">
        <f t="shared" si="8"/>
        <v>-4001</v>
      </c>
    </row>
    <row r="46" spans="1:17" ht="12.75" customHeight="1" x14ac:dyDescent="0.2">
      <c r="A46" s="5"/>
      <c r="B46" s="17"/>
      <c r="C46" s="17"/>
      <c r="D46" s="17"/>
      <c r="E46" s="17"/>
      <c r="F46" s="17"/>
      <c r="G46" s="15"/>
      <c r="H46" s="17"/>
      <c r="I46" s="15"/>
      <c r="J46" s="15"/>
      <c r="K46" s="15"/>
      <c r="L46" s="15"/>
      <c r="M46" s="5"/>
      <c r="N46" s="5"/>
      <c r="O46" s="47">
        <f t="shared" si="2"/>
        <v>0</v>
      </c>
      <c r="P46" s="42">
        <f t="shared" si="8"/>
        <v>0</v>
      </c>
    </row>
    <row r="47" spans="1:17" ht="12.75" customHeight="1" x14ac:dyDescent="0.2">
      <c r="A47" s="3" t="s">
        <v>114</v>
      </c>
      <c r="B47" s="34">
        <f>B48</f>
        <v>0</v>
      </c>
      <c r="C47" s="34">
        <f t="shared" ref="C47:O47" si="14">C48</f>
        <v>0</v>
      </c>
      <c r="D47" s="34">
        <f t="shared" si="14"/>
        <v>0</v>
      </c>
      <c r="E47" s="34">
        <f t="shared" si="14"/>
        <v>3747</v>
      </c>
      <c r="F47" s="34">
        <f t="shared" si="14"/>
        <v>0</v>
      </c>
      <c r="G47" s="34">
        <f t="shared" si="14"/>
        <v>3747</v>
      </c>
      <c r="H47" s="34">
        <f t="shared" si="14"/>
        <v>0</v>
      </c>
      <c r="I47" s="34">
        <f t="shared" si="14"/>
        <v>0</v>
      </c>
      <c r="J47" s="34">
        <f t="shared" si="14"/>
        <v>3747</v>
      </c>
      <c r="K47" s="34">
        <f t="shared" si="14"/>
        <v>0</v>
      </c>
      <c r="L47" s="34">
        <f t="shared" si="14"/>
        <v>3747</v>
      </c>
      <c r="M47" s="34">
        <f t="shared" si="14"/>
        <v>2950</v>
      </c>
      <c r="N47" s="34">
        <f t="shared" si="14"/>
        <v>797</v>
      </c>
      <c r="O47" s="34">
        <f t="shared" si="14"/>
        <v>3747</v>
      </c>
      <c r="P47" s="49">
        <f t="shared" si="8"/>
        <v>0</v>
      </c>
    </row>
    <row r="48" spans="1:17" ht="12.75" customHeight="1" x14ac:dyDescent="0.2">
      <c r="A48" s="5" t="s">
        <v>115</v>
      </c>
      <c r="B48" s="17"/>
      <c r="C48" s="17"/>
      <c r="D48" s="17"/>
      <c r="E48" s="17">
        <v>3747</v>
      </c>
      <c r="F48" s="17"/>
      <c r="G48" s="15">
        <f>SUM(E48:F48)</f>
        <v>3747</v>
      </c>
      <c r="H48" s="17"/>
      <c r="I48" s="15"/>
      <c r="J48" s="15">
        <f t="shared" ref="J48:K50" si="15">SUM(E48,H48)</f>
        <v>3747</v>
      </c>
      <c r="K48" s="15">
        <f t="shared" si="15"/>
        <v>0</v>
      </c>
      <c r="L48" s="15">
        <f>SUM(J48:K48)</f>
        <v>3747</v>
      </c>
      <c r="M48" s="5">
        <v>2950</v>
      </c>
      <c r="N48" s="5">
        <v>797</v>
      </c>
      <c r="O48" s="47">
        <f t="shared" si="2"/>
        <v>3747</v>
      </c>
      <c r="P48" s="42">
        <f t="shared" si="8"/>
        <v>0</v>
      </c>
    </row>
    <row r="49" spans="1:16" ht="12.75" customHeight="1" x14ac:dyDescent="0.2">
      <c r="A49" s="5" t="s">
        <v>151</v>
      </c>
      <c r="B49" s="17"/>
      <c r="C49" s="17"/>
      <c r="D49" s="17"/>
      <c r="E49" s="17"/>
      <c r="F49" s="17"/>
      <c r="G49" s="15"/>
      <c r="H49" s="17">
        <v>772</v>
      </c>
      <c r="I49" s="15"/>
      <c r="J49" s="15">
        <f t="shared" si="15"/>
        <v>772</v>
      </c>
      <c r="K49" s="15">
        <f t="shared" si="15"/>
        <v>0</v>
      </c>
      <c r="L49" s="15">
        <f>SUM(J49:K49)</f>
        <v>772</v>
      </c>
      <c r="M49" s="5">
        <v>608</v>
      </c>
      <c r="N49" s="5">
        <v>164</v>
      </c>
      <c r="O49" s="47">
        <f t="shared" si="2"/>
        <v>772</v>
      </c>
      <c r="P49" s="42">
        <f t="shared" si="8"/>
        <v>0</v>
      </c>
    </row>
    <row r="50" spans="1:16" ht="12.75" customHeight="1" x14ac:dyDescent="0.2">
      <c r="A50" s="4" t="s">
        <v>158</v>
      </c>
      <c r="B50" s="17"/>
      <c r="C50" s="17"/>
      <c r="D50" s="17"/>
      <c r="E50" s="17"/>
      <c r="F50" s="17"/>
      <c r="G50" s="15"/>
      <c r="H50" s="17">
        <v>25600</v>
      </c>
      <c r="I50" s="15"/>
      <c r="J50" s="15">
        <f t="shared" si="15"/>
        <v>25600</v>
      </c>
      <c r="K50" s="15">
        <f t="shared" si="15"/>
        <v>0</v>
      </c>
      <c r="L50" s="15">
        <f>SUM(J50:K50)</f>
        <v>25600</v>
      </c>
      <c r="M50" s="5"/>
      <c r="N50" s="5"/>
      <c r="O50" s="47">
        <f t="shared" si="2"/>
        <v>0</v>
      </c>
      <c r="P50" s="42">
        <f t="shared" si="8"/>
        <v>-25600</v>
      </c>
    </row>
    <row r="51" spans="1:16" ht="12.75" customHeight="1" x14ac:dyDescent="0.2">
      <c r="A51" s="5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5"/>
      <c r="N51" s="5"/>
      <c r="O51" s="47">
        <f t="shared" si="2"/>
        <v>0</v>
      </c>
      <c r="P51" s="42">
        <f t="shared" si="8"/>
        <v>0</v>
      </c>
    </row>
    <row r="52" spans="1:16" ht="12.75" customHeight="1" x14ac:dyDescent="0.2">
      <c r="A52" s="2" t="s">
        <v>63</v>
      </c>
      <c r="B52" s="34">
        <f t="shared" ref="B52:O52" si="16">B53</f>
        <v>6350</v>
      </c>
      <c r="C52" s="34">
        <f t="shared" si="16"/>
        <v>0</v>
      </c>
      <c r="D52" s="34">
        <f>D53</f>
        <v>6350</v>
      </c>
      <c r="E52" s="34">
        <f t="shared" si="16"/>
        <v>6350</v>
      </c>
      <c r="F52" s="34">
        <f t="shared" si="16"/>
        <v>0</v>
      </c>
      <c r="G52" s="34">
        <f t="shared" si="16"/>
        <v>6350</v>
      </c>
      <c r="H52" s="34">
        <f t="shared" si="16"/>
        <v>0</v>
      </c>
      <c r="I52" s="34">
        <f t="shared" si="16"/>
        <v>0</v>
      </c>
      <c r="J52" s="34">
        <f t="shared" si="16"/>
        <v>6350</v>
      </c>
      <c r="K52" s="34">
        <f t="shared" si="16"/>
        <v>0</v>
      </c>
      <c r="L52" s="34">
        <f t="shared" si="16"/>
        <v>6350</v>
      </c>
      <c r="M52" s="34">
        <f t="shared" si="16"/>
        <v>0</v>
      </c>
      <c r="N52" s="34">
        <f t="shared" si="16"/>
        <v>0</v>
      </c>
      <c r="O52" s="34">
        <f t="shared" si="16"/>
        <v>0</v>
      </c>
      <c r="P52" s="49">
        <f t="shared" si="8"/>
        <v>-6350</v>
      </c>
    </row>
    <row r="53" spans="1:16" ht="12.75" customHeight="1" x14ac:dyDescent="0.2">
      <c r="A53" s="5" t="s">
        <v>88</v>
      </c>
      <c r="B53" s="17">
        <v>6350</v>
      </c>
      <c r="C53" s="17"/>
      <c r="D53" s="17">
        <f>SUM(B53:C53)</f>
        <v>6350</v>
      </c>
      <c r="E53" s="17">
        <v>6350</v>
      </c>
      <c r="F53" s="17"/>
      <c r="G53" s="18">
        <f>SUM(E53:F53)</f>
        <v>6350</v>
      </c>
      <c r="H53" s="17"/>
      <c r="I53" s="15"/>
      <c r="J53" s="15">
        <f t="shared" si="7"/>
        <v>6350</v>
      </c>
      <c r="K53" s="15">
        <f t="shared" si="7"/>
        <v>0</v>
      </c>
      <c r="L53" s="15">
        <f t="shared" si="6"/>
        <v>6350</v>
      </c>
      <c r="M53" s="5"/>
      <c r="N53" s="5"/>
      <c r="O53" s="47">
        <f t="shared" si="2"/>
        <v>0</v>
      </c>
      <c r="P53" s="42">
        <f t="shared" si="8"/>
        <v>-6350</v>
      </c>
    </row>
    <row r="54" spans="1:16" ht="12.75" customHeight="1" x14ac:dyDescent="0.2">
      <c r="A54" s="5" t="s">
        <v>173</v>
      </c>
      <c r="B54" s="17"/>
      <c r="C54" s="17"/>
      <c r="D54" s="17"/>
      <c r="E54" s="17"/>
      <c r="F54" s="17"/>
      <c r="G54" s="18"/>
      <c r="H54" s="17"/>
      <c r="I54" s="15"/>
      <c r="J54" s="15"/>
      <c r="K54" s="15"/>
      <c r="L54" s="15"/>
      <c r="M54" s="5">
        <v>651</v>
      </c>
      <c r="N54" s="5">
        <v>176</v>
      </c>
      <c r="O54" s="47">
        <f t="shared" si="2"/>
        <v>827</v>
      </c>
      <c r="P54" s="42">
        <f t="shared" si="8"/>
        <v>827</v>
      </c>
    </row>
    <row r="55" spans="1:16" ht="12.75" customHeight="1" x14ac:dyDescent="0.2">
      <c r="A55" s="5"/>
      <c r="B55" s="17"/>
      <c r="C55" s="17"/>
      <c r="D55" s="17"/>
      <c r="E55" s="17"/>
      <c r="F55" s="17"/>
      <c r="G55" s="18"/>
      <c r="H55" s="17"/>
      <c r="I55" s="15"/>
      <c r="J55" s="15"/>
      <c r="K55" s="15"/>
      <c r="L55" s="15"/>
      <c r="M55" s="5"/>
      <c r="N55" s="5"/>
      <c r="O55" s="47">
        <f t="shared" si="2"/>
        <v>0</v>
      </c>
      <c r="P55" s="42">
        <f t="shared" si="8"/>
        <v>0</v>
      </c>
    </row>
    <row r="56" spans="1:16" ht="12.75" customHeight="1" x14ac:dyDescent="0.2">
      <c r="A56" s="2" t="s">
        <v>124</v>
      </c>
      <c r="B56" s="34">
        <f>SUM(B57:B58)</f>
        <v>0</v>
      </c>
      <c r="C56" s="34">
        <f t="shared" ref="C56:O56" si="17">SUM(C57:C58)</f>
        <v>0</v>
      </c>
      <c r="D56" s="34">
        <f t="shared" si="17"/>
        <v>0</v>
      </c>
      <c r="E56" s="34">
        <f t="shared" si="17"/>
        <v>106579</v>
      </c>
      <c r="F56" s="34">
        <f t="shared" si="17"/>
        <v>0</v>
      </c>
      <c r="G56" s="34">
        <f t="shared" si="17"/>
        <v>106579</v>
      </c>
      <c r="H56" s="34">
        <f t="shared" si="17"/>
        <v>0</v>
      </c>
      <c r="I56" s="34">
        <f t="shared" si="17"/>
        <v>0</v>
      </c>
      <c r="J56" s="34">
        <f t="shared" si="17"/>
        <v>106579</v>
      </c>
      <c r="K56" s="34">
        <f t="shared" si="17"/>
        <v>0</v>
      </c>
      <c r="L56" s="34">
        <f t="shared" si="17"/>
        <v>106579</v>
      </c>
      <c r="M56" s="34">
        <f t="shared" si="17"/>
        <v>83921</v>
      </c>
      <c r="N56" s="34">
        <f t="shared" si="17"/>
        <v>22658</v>
      </c>
      <c r="O56" s="34">
        <f t="shared" si="17"/>
        <v>106579</v>
      </c>
      <c r="P56" s="49">
        <f t="shared" si="8"/>
        <v>0</v>
      </c>
    </row>
    <row r="57" spans="1:16" ht="12.75" customHeight="1" x14ac:dyDescent="0.2">
      <c r="A57" s="4" t="s">
        <v>125</v>
      </c>
      <c r="B57" s="17"/>
      <c r="C57" s="17"/>
      <c r="D57" s="17"/>
      <c r="E57" s="17">
        <v>102613</v>
      </c>
      <c r="F57" s="17"/>
      <c r="G57" s="18">
        <f>SUM(E57:F57)</f>
        <v>102613</v>
      </c>
      <c r="H57" s="17"/>
      <c r="I57" s="15"/>
      <c r="J57" s="15">
        <f t="shared" ref="J57:K60" si="18">SUM(E57,H57)</f>
        <v>102613</v>
      </c>
      <c r="K57" s="15">
        <f t="shared" si="18"/>
        <v>0</v>
      </c>
      <c r="L57" s="15">
        <f>SUM(J57:K57)</f>
        <v>102613</v>
      </c>
      <c r="M57" s="5">
        <v>80798</v>
      </c>
      <c r="N57" s="5">
        <v>21815</v>
      </c>
      <c r="O57" s="47">
        <f t="shared" si="2"/>
        <v>102613</v>
      </c>
      <c r="P57" s="42">
        <f t="shared" si="8"/>
        <v>0</v>
      </c>
    </row>
    <row r="58" spans="1:16" ht="12.75" customHeight="1" x14ac:dyDescent="0.2">
      <c r="A58" s="4" t="s">
        <v>138</v>
      </c>
      <c r="B58" s="17"/>
      <c r="C58" s="17"/>
      <c r="D58" s="17"/>
      <c r="E58" s="17">
        <v>3966</v>
      </c>
      <c r="F58" s="17"/>
      <c r="G58" s="18">
        <f>SUM(E58:F58)</f>
        <v>3966</v>
      </c>
      <c r="H58" s="17"/>
      <c r="I58" s="15"/>
      <c r="J58" s="15">
        <f t="shared" si="18"/>
        <v>3966</v>
      </c>
      <c r="K58" s="15">
        <f t="shared" si="18"/>
        <v>0</v>
      </c>
      <c r="L58" s="15">
        <f>SUM(J58:K58)</f>
        <v>3966</v>
      </c>
      <c r="M58" s="5">
        <v>3123</v>
      </c>
      <c r="N58" s="5">
        <v>843</v>
      </c>
      <c r="O58" s="47">
        <f t="shared" si="2"/>
        <v>3966</v>
      </c>
      <c r="P58" s="42">
        <f t="shared" si="8"/>
        <v>0</v>
      </c>
    </row>
    <row r="59" spans="1:16" ht="12.75" customHeight="1" x14ac:dyDescent="0.2">
      <c r="A59" s="4" t="s">
        <v>149</v>
      </c>
      <c r="B59" s="17"/>
      <c r="C59" s="17"/>
      <c r="D59" s="17"/>
      <c r="E59" s="17"/>
      <c r="F59" s="17"/>
      <c r="G59" s="18"/>
      <c r="H59" s="17">
        <v>762</v>
      </c>
      <c r="I59" s="15"/>
      <c r="J59" s="15">
        <f t="shared" si="18"/>
        <v>762</v>
      </c>
      <c r="K59" s="15">
        <f t="shared" si="18"/>
        <v>0</v>
      </c>
      <c r="L59" s="15">
        <f>SUM(J59:K59)</f>
        <v>762</v>
      </c>
      <c r="M59" s="5">
        <v>600</v>
      </c>
      <c r="N59" s="5">
        <v>162</v>
      </c>
      <c r="O59" s="47">
        <f t="shared" si="2"/>
        <v>762</v>
      </c>
      <c r="P59" s="42">
        <f t="shared" si="8"/>
        <v>0</v>
      </c>
    </row>
    <row r="60" spans="1:16" ht="12.75" customHeight="1" x14ac:dyDescent="0.2">
      <c r="A60" s="4" t="s">
        <v>157</v>
      </c>
      <c r="B60" s="17"/>
      <c r="C60" s="17"/>
      <c r="D60" s="17"/>
      <c r="E60" s="17"/>
      <c r="F60" s="17"/>
      <c r="G60" s="18"/>
      <c r="H60" s="17">
        <v>38400</v>
      </c>
      <c r="I60" s="15"/>
      <c r="J60" s="15">
        <f t="shared" si="18"/>
        <v>38400</v>
      </c>
      <c r="K60" s="15">
        <f t="shared" si="18"/>
        <v>0</v>
      </c>
      <c r="L60" s="15">
        <f>SUM(J60:K60)</f>
        <v>38400</v>
      </c>
      <c r="M60" s="5"/>
      <c r="N60" s="5"/>
      <c r="O60" s="46"/>
      <c r="P60" s="42">
        <f t="shared" si="8"/>
        <v>-38400</v>
      </c>
    </row>
    <row r="61" spans="1:16" ht="12.75" customHeight="1" x14ac:dyDescent="0.2">
      <c r="A61" s="5"/>
      <c r="B61" s="17"/>
      <c r="C61" s="17"/>
      <c r="D61" s="17"/>
      <c r="E61" s="17"/>
      <c r="F61" s="17"/>
      <c r="G61" s="17"/>
      <c r="H61" s="17"/>
      <c r="I61" s="15"/>
      <c r="J61" s="15"/>
      <c r="K61" s="15"/>
      <c r="L61" s="15"/>
      <c r="M61" s="5"/>
      <c r="N61" s="5"/>
      <c r="O61" s="46">
        <f t="shared" si="2"/>
        <v>0</v>
      </c>
      <c r="P61" s="42">
        <f t="shared" si="8"/>
        <v>0</v>
      </c>
    </row>
    <row r="62" spans="1:16" ht="12.75" customHeight="1" x14ac:dyDescent="0.2">
      <c r="A62" s="2" t="s">
        <v>6</v>
      </c>
      <c r="B62" s="3">
        <f>SUM(B63:B65)</f>
        <v>14000</v>
      </c>
      <c r="C62" s="3">
        <f>SUM(C63:C65)</f>
        <v>0</v>
      </c>
      <c r="D62" s="3">
        <f>SUM(D63:D65)</f>
        <v>14000</v>
      </c>
      <c r="E62" s="3">
        <f>SUM(E63:E65)</f>
        <v>14000</v>
      </c>
      <c r="F62" s="3">
        <f t="shared" ref="F62:O62" si="19">SUM(F63:F65)</f>
        <v>0</v>
      </c>
      <c r="G62" s="3">
        <f t="shared" si="19"/>
        <v>14000</v>
      </c>
      <c r="H62" s="3">
        <f t="shared" si="19"/>
        <v>0</v>
      </c>
      <c r="I62" s="3">
        <f t="shared" si="19"/>
        <v>0</v>
      </c>
      <c r="J62" s="3">
        <f t="shared" si="19"/>
        <v>14000</v>
      </c>
      <c r="K62" s="3">
        <f t="shared" si="19"/>
        <v>0</v>
      </c>
      <c r="L62" s="3">
        <f t="shared" si="19"/>
        <v>14000</v>
      </c>
      <c r="M62" s="3">
        <f t="shared" si="19"/>
        <v>0</v>
      </c>
      <c r="N62" s="3">
        <f t="shared" si="19"/>
        <v>0</v>
      </c>
      <c r="O62" s="3">
        <f t="shared" si="19"/>
        <v>0</v>
      </c>
      <c r="P62" s="49">
        <f t="shared" si="8"/>
        <v>-14000</v>
      </c>
    </row>
    <row r="63" spans="1:16" ht="12.75" customHeight="1" x14ac:dyDescent="0.2">
      <c r="A63" s="4" t="s">
        <v>49</v>
      </c>
      <c r="B63" s="18">
        <v>2000</v>
      </c>
      <c r="C63" s="18"/>
      <c r="D63" s="18">
        <f t="shared" ref="D63:D65" si="20">SUM(B63:C63)</f>
        <v>2000</v>
      </c>
      <c r="E63" s="18">
        <v>2000</v>
      </c>
      <c r="F63" s="18"/>
      <c r="G63" s="17">
        <f t="shared" ref="G63:G75" si="21">SUM(E63:F63)</f>
        <v>2000</v>
      </c>
      <c r="H63" s="17"/>
      <c r="I63" s="15"/>
      <c r="J63" s="15">
        <f t="shared" si="7"/>
        <v>2000</v>
      </c>
      <c r="K63" s="15">
        <f t="shared" si="7"/>
        <v>0</v>
      </c>
      <c r="L63" s="15">
        <f t="shared" si="6"/>
        <v>2000</v>
      </c>
      <c r="M63" s="5"/>
      <c r="N63" s="5"/>
      <c r="O63" s="46">
        <f t="shared" si="2"/>
        <v>0</v>
      </c>
      <c r="P63" s="42">
        <f t="shared" si="8"/>
        <v>-2000</v>
      </c>
    </row>
    <row r="64" spans="1:16" ht="12.75" customHeight="1" x14ac:dyDescent="0.2">
      <c r="A64" s="4" t="s">
        <v>50</v>
      </c>
      <c r="B64" s="18">
        <v>2000</v>
      </c>
      <c r="C64" s="18"/>
      <c r="D64" s="18">
        <f t="shared" si="20"/>
        <v>2000</v>
      </c>
      <c r="E64" s="18">
        <v>2000</v>
      </c>
      <c r="F64" s="18"/>
      <c r="G64" s="17">
        <f t="shared" si="21"/>
        <v>2000</v>
      </c>
      <c r="H64" s="17"/>
      <c r="I64" s="15"/>
      <c r="J64" s="15">
        <f t="shared" si="7"/>
        <v>2000</v>
      </c>
      <c r="K64" s="15">
        <f t="shared" si="7"/>
        <v>0</v>
      </c>
      <c r="L64" s="17">
        <f t="shared" si="6"/>
        <v>2000</v>
      </c>
      <c r="M64" s="5"/>
      <c r="N64" s="5"/>
      <c r="O64" s="46">
        <f t="shared" si="2"/>
        <v>0</v>
      </c>
      <c r="P64" s="42">
        <f t="shared" si="8"/>
        <v>-2000</v>
      </c>
    </row>
    <row r="65" spans="1:17" ht="12.75" customHeight="1" x14ac:dyDescent="0.2">
      <c r="A65" s="4" t="s">
        <v>51</v>
      </c>
      <c r="B65" s="18">
        <v>10000</v>
      </c>
      <c r="C65" s="18"/>
      <c r="D65" s="18">
        <f t="shared" si="20"/>
        <v>10000</v>
      </c>
      <c r="E65" s="18">
        <v>10000</v>
      </c>
      <c r="F65" s="18"/>
      <c r="G65" s="17">
        <f t="shared" si="21"/>
        <v>10000</v>
      </c>
      <c r="H65" s="17"/>
      <c r="I65" s="15"/>
      <c r="J65" s="15">
        <f t="shared" si="7"/>
        <v>10000</v>
      </c>
      <c r="K65" s="15">
        <f t="shared" si="7"/>
        <v>0</v>
      </c>
      <c r="L65" s="15">
        <f t="shared" si="6"/>
        <v>10000</v>
      </c>
      <c r="M65" s="5"/>
      <c r="N65" s="5"/>
      <c r="O65" s="46">
        <f t="shared" si="2"/>
        <v>0</v>
      </c>
      <c r="P65" s="42">
        <f t="shared" si="8"/>
        <v>-10000</v>
      </c>
    </row>
    <row r="66" spans="1:17" ht="12.75" customHeight="1" x14ac:dyDescent="0.2">
      <c r="A66" s="4" t="s">
        <v>147</v>
      </c>
      <c r="B66" s="18"/>
      <c r="C66" s="18"/>
      <c r="D66" s="18"/>
      <c r="E66" s="18"/>
      <c r="F66" s="18"/>
      <c r="G66" s="17"/>
      <c r="H66" s="17">
        <v>10949</v>
      </c>
      <c r="I66" s="15"/>
      <c r="J66" s="15">
        <f t="shared" si="7"/>
        <v>10949</v>
      </c>
      <c r="K66" s="15">
        <f t="shared" si="7"/>
        <v>0</v>
      </c>
      <c r="L66" s="15">
        <f t="shared" si="6"/>
        <v>10949</v>
      </c>
      <c r="M66" s="5"/>
      <c r="N66" s="5"/>
      <c r="O66" s="46"/>
      <c r="P66" s="42">
        <f t="shared" si="8"/>
        <v>-10949</v>
      </c>
    </row>
    <row r="67" spans="1:17" ht="12.75" customHeight="1" x14ac:dyDescent="0.2">
      <c r="A67" s="4"/>
      <c r="B67" s="17"/>
      <c r="C67" s="17"/>
      <c r="D67" s="17"/>
      <c r="E67" s="17"/>
      <c r="F67" s="17"/>
      <c r="G67" s="17"/>
      <c r="H67" s="17"/>
      <c r="I67" s="15"/>
      <c r="J67" s="15"/>
      <c r="K67" s="15"/>
      <c r="L67" s="15"/>
      <c r="M67" s="5"/>
      <c r="N67" s="5"/>
      <c r="O67" s="46">
        <f t="shared" si="2"/>
        <v>0</v>
      </c>
      <c r="P67" s="42">
        <f t="shared" si="8"/>
        <v>0</v>
      </c>
    </row>
    <row r="68" spans="1:17" ht="12.75" customHeight="1" x14ac:dyDescent="0.2">
      <c r="A68" s="3" t="s">
        <v>22</v>
      </c>
      <c r="B68" s="26">
        <f>SUM(B69:B75)</f>
        <v>15000</v>
      </c>
      <c r="C68" s="26">
        <f t="shared" ref="C68:K68" si="22">SUM(C69:C75)</f>
        <v>0</v>
      </c>
      <c r="D68" s="26">
        <f t="shared" si="22"/>
        <v>15000</v>
      </c>
      <c r="E68" s="26">
        <f t="shared" si="22"/>
        <v>27394</v>
      </c>
      <c r="F68" s="26">
        <f t="shared" si="22"/>
        <v>0</v>
      </c>
      <c r="G68" s="26">
        <f t="shared" si="22"/>
        <v>27394</v>
      </c>
      <c r="H68" s="26">
        <f t="shared" si="22"/>
        <v>0</v>
      </c>
      <c r="I68" s="26">
        <f t="shared" si="22"/>
        <v>0</v>
      </c>
      <c r="J68" s="26">
        <f t="shared" si="22"/>
        <v>27394</v>
      </c>
      <c r="K68" s="26">
        <f t="shared" si="22"/>
        <v>0</v>
      </c>
      <c r="L68" s="26">
        <f>SUM(L69:L75)</f>
        <v>27394</v>
      </c>
      <c r="M68" s="26">
        <f t="shared" ref="M68:O68" si="23">SUM(M69:M75)</f>
        <v>9781</v>
      </c>
      <c r="N68" s="26">
        <f t="shared" si="23"/>
        <v>2640</v>
      </c>
      <c r="O68" s="26">
        <f t="shared" si="23"/>
        <v>12421</v>
      </c>
      <c r="P68" s="49">
        <f t="shared" si="8"/>
        <v>-14973</v>
      </c>
    </row>
    <row r="69" spans="1:17" ht="12.75" customHeight="1" x14ac:dyDescent="0.2">
      <c r="A69" s="5" t="s">
        <v>89</v>
      </c>
      <c r="B69" s="18">
        <v>15000</v>
      </c>
      <c r="C69" s="18"/>
      <c r="D69" s="18">
        <f t="shared" ref="D69" si="24">SUM(B69:C69)</f>
        <v>15000</v>
      </c>
      <c r="E69" s="18">
        <v>15000</v>
      </c>
      <c r="F69" s="18"/>
      <c r="G69" s="17">
        <f t="shared" si="21"/>
        <v>15000</v>
      </c>
      <c r="H69" s="17"/>
      <c r="I69" s="15"/>
      <c r="J69" s="15">
        <f t="shared" si="7"/>
        <v>15000</v>
      </c>
      <c r="K69" s="15">
        <f t="shared" si="7"/>
        <v>0</v>
      </c>
      <c r="L69" s="15">
        <f t="shared" si="6"/>
        <v>15000</v>
      </c>
      <c r="M69" s="5"/>
      <c r="N69" s="5"/>
      <c r="O69" s="46">
        <f t="shared" si="2"/>
        <v>0</v>
      </c>
      <c r="P69" s="42">
        <f t="shared" si="8"/>
        <v>-15000</v>
      </c>
    </row>
    <row r="70" spans="1:17" ht="12.75" customHeight="1" x14ac:dyDescent="0.2">
      <c r="A70" s="5" t="s">
        <v>109</v>
      </c>
      <c r="B70" s="18"/>
      <c r="C70" s="18"/>
      <c r="D70" s="18"/>
      <c r="E70" s="18">
        <v>5527</v>
      </c>
      <c r="F70" s="18"/>
      <c r="G70" s="17">
        <f t="shared" si="21"/>
        <v>5527</v>
      </c>
      <c r="H70" s="17"/>
      <c r="I70" s="15"/>
      <c r="J70" s="15">
        <f t="shared" si="7"/>
        <v>5527</v>
      </c>
      <c r="K70" s="15">
        <f t="shared" si="7"/>
        <v>0</v>
      </c>
      <c r="L70" s="15">
        <f t="shared" si="6"/>
        <v>5527</v>
      </c>
      <c r="M70" s="5">
        <v>4352</v>
      </c>
      <c r="N70" s="5">
        <v>1175</v>
      </c>
      <c r="O70" s="47">
        <f t="shared" si="2"/>
        <v>5527</v>
      </c>
      <c r="P70" s="42">
        <f t="shared" si="8"/>
        <v>0</v>
      </c>
    </row>
    <row r="71" spans="1:17" ht="12.75" customHeight="1" x14ac:dyDescent="0.2">
      <c r="A71" s="5" t="s">
        <v>119</v>
      </c>
      <c r="B71" s="18"/>
      <c r="C71" s="18"/>
      <c r="D71" s="18"/>
      <c r="E71" s="18">
        <v>397</v>
      </c>
      <c r="F71" s="18"/>
      <c r="G71" s="17">
        <f t="shared" si="21"/>
        <v>397</v>
      </c>
      <c r="H71" s="17"/>
      <c r="I71" s="15"/>
      <c r="J71" s="15">
        <f t="shared" si="7"/>
        <v>397</v>
      </c>
      <c r="K71" s="15">
        <f t="shared" si="7"/>
        <v>0</v>
      </c>
      <c r="L71" s="15">
        <f t="shared" si="6"/>
        <v>397</v>
      </c>
      <c r="M71" s="5">
        <v>312</v>
      </c>
      <c r="N71" s="5">
        <v>84</v>
      </c>
      <c r="O71" s="47">
        <f t="shared" si="2"/>
        <v>396</v>
      </c>
      <c r="P71" s="42">
        <f t="shared" si="8"/>
        <v>-1</v>
      </c>
    </row>
    <row r="72" spans="1:17" ht="12.75" customHeight="1" x14ac:dyDescent="0.2">
      <c r="A72" s="5" t="s">
        <v>113</v>
      </c>
      <c r="B72" s="18"/>
      <c r="C72" s="18"/>
      <c r="D72" s="18"/>
      <c r="E72" s="18">
        <v>3061</v>
      </c>
      <c r="F72" s="18"/>
      <c r="G72" s="17">
        <f t="shared" si="21"/>
        <v>3061</v>
      </c>
      <c r="H72" s="17"/>
      <c r="I72" s="15"/>
      <c r="J72" s="15">
        <f t="shared" si="7"/>
        <v>3061</v>
      </c>
      <c r="K72" s="15">
        <f t="shared" si="7"/>
        <v>0</v>
      </c>
      <c r="L72" s="15">
        <f t="shared" si="6"/>
        <v>3061</v>
      </c>
      <c r="M72" s="5">
        <v>2410</v>
      </c>
      <c r="N72" s="5">
        <v>651</v>
      </c>
      <c r="O72" s="47">
        <f t="shared" si="2"/>
        <v>3061</v>
      </c>
      <c r="P72" s="42">
        <f t="shared" si="8"/>
        <v>0</v>
      </c>
    </row>
    <row r="73" spans="1:17" ht="12.75" customHeight="1" x14ac:dyDescent="0.2">
      <c r="A73" s="5" t="s">
        <v>117</v>
      </c>
      <c r="B73" s="18"/>
      <c r="C73" s="18"/>
      <c r="D73" s="18"/>
      <c r="E73" s="18">
        <v>2794</v>
      </c>
      <c r="F73" s="18"/>
      <c r="G73" s="17">
        <f t="shared" si="21"/>
        <v>2794</v>
      </c>
      <c r="H73" s="17"/>
      <c r="I73" s="15"/>
      <c r="J73" s="15">
        <f t="shared" si="7"/>
        <v>2794</v>
      </c>
      <c r="K73" s="15">
        <f t="shared" si="7"/>
        <v>0</v>
      </c>
      <c r="L73" s="15">
        <f t="shared" si="6"/>
        <v>2794</v>
      </c>
      <c r="M73" s="5">
        <v>2200</v>
      </c>
      <c r="N73" s="5">
        <v>594</v>
      </c>
      <c r="O73" s="47">
        <f t="shared" si="2"/>
        <v>2794</v>
      </c>
      <c r="P73" s="42">
        <f t="shared" si="8"/>
        <v>0</v>
      </c>
    </row>
    <row r="74" spans="1:17" ht="12.75" customHeight="1" x14ac:dyDescent="0.2">
      <c r="A74" s="5" t="s">
        <v>122</v>
      </c>
      <c r="B74" s="18"/>
      <c r="C74" s="18"/>
      <c r="D74" s="18"/>
      <c r="E74" s="18">
        <v>88</v>
      </c>
      <c r="F74" s="18"/>
      <c r="G74" s="17">
        <f t="shared" si="21"/>
        <v>88</v>
      </c>
      <c r="H74" s="17"/>
      <c r="I74" s="15"/>
      <c r="J74" s="15">
        <f t="shared" si="7"/>
        <v>88</v>
      </c>
      <c r="K74" s="15">
        <f t="shared" si="7"/>
        <v>0</v>
      </c>
      <c r="L74" s="15">
        <f t="shared" si="6"/>
        <v>88</v>
      </c>
      <c r="M74" s="5">
        <v>69</v>
      </c>
      <c r="N74" s="5">
        <v>18</v>
      </c>
      <c r="O74" s="47">
        <f t="shared" si="2"/>
        <v>87</v>
      </c>
      <c r="P74" s="42">
        <f t="shared" si="8"/>
        <v>-1</v>
      </c>
    </row>
    <row r="75" spans="1:17" ht="12.75" customHeight="1" x14ac:dyDescent="0.2">
      <c r="A75" s="5" t="s">
        <v>139</v>
      </c>
      <c r="B75" s="18"/>
      <c r="C75" s="18"/>
      <c r="D75" s="18"/>
      <c r="E75" s="18">
        <v>527</v>
      </c>
      <c r="F75" s="18"/>
      <c r="G75" s="17">
        <f t="shared" si="21"/>
        <v>527</v>
      </c>
      <c r="H75" s="17"/>
      <c r="I75" s="15"/>
      <c r="J75" s="15">
        <f t="shared" si="7"/>
        <v>527</v>
      </c>
      <c r="K75" s="15">
        <f t="shared" si="7"/>
        <v>0</v>
      </c>
      <c r="L75" s="15">
        <f t="shared" si="6"/>
        <v>527</v>
      </c>
      <c r="M75" s="5">
        <v>438</v>
      </c>
      <c r="N75" s="5">
        <v>118</v>
      </c>
      <c r="O75" s="47">
        <f t="shared" si="2"/>
        <v>556</v>
      </c>
      <c r="P75" s="42">
        <f t="shared" si="8"/>
        <v>29</v>
      </c>
    </row>
    <row r="76" spans="1:17" ht="12.75" customHeight="1" x14ac:dyDescent="0.2">
      <c r="A76" s="5" t="s">
        <v>152</v>
      </c>
      <c r="B76" s="18"/>
      <c r="C76" s="18"/>
      <c r="D76" s="18"/>
      <c r="E76" s="18"/>
      <c r="F76" s="18"/>
      <c r="G76" s="17"/>
      <c r="H76" s="17">
        <v>1524</v>
      </c>
      <c r="I76" s="15"/>
      <c r="J76" s="15">
        <f t="shared" si="7"/>
        <v>1524</v>
      </c>
      <c r="K76" s="15">
        <f t="shared" si="7"/>
        <v>0</v>
      </c>
      <c r="L76" s="15">
        <f t="shared" si="6"/>
        <v>1524</v>
      </c>
      <c r="M76" s="5">
        <v>1200</v>
      </c>
      <c r="N76" s="5">
        <v>324</v>
      </c>
      <c r="O76" s="47">
        <f t="shared" si="2"/>
        <v>1524</v>
      </c>
      <c r="P76" s="42">
        <f t="shared" si="8"/>
        <v>0</v>
      </c>
      <c r="Q76" s="31"/>
    </row>
    <row r="77" spans="1:17" ht="12.75" customHeight="1" x14ac:dyDescent="0.2">
      <c r="A77" s="5" t="s">
        <v>156</v>
      </c>
      <c r="B77" s="18"/>
      <c r="C77" s="18"/>
      <c r="D77" s="18"/>
      <c r="E77" s="18"/>
      <c r="F77" s="18"/>
      <c r="G77" s="17"/>
      <c r="H77" s="17">
        <v>2636</v>
      </c>
      <c r="I77" s="15"/>
      <c r="J77" s="15">
        <f t="shared" si="7"/>
        <v>2636</v>
      </c>
      <c r="K77" s="15">
        <f t="shared" si="7"/>
        <v>0</v>
      </c>
      <c r="L77" s="15">
        <f t="shared" si="6"/>
        <v>2636</v>
      </c>
      <c r="M77" s="5"/>
      <c r="N77" s="5"/>
      <c r="O77" s="47">
        <f t="shared" si="2"/>
        <v>0</v>
      </c>
      <c r="P77" s="42">
        <f t="shared" si="8"/>
        <v>-2636</v>
      </c>
    </row>
    <row r="78" spans="1:17" ht="12.75" customHeight="1" x14ac:dyDescent="0.2">
      <c r="A78" s="5"/>
      <c r="B78" s="18"/>
      <c r="C78" s="18"/>
      <c r="D78" s="18"/>
      <c r="E78" s="18"/>
      <c r="F78" s="18"/>
      <c r="G78" s="17"/>
      <c r="H78" s="17"/>
      <c r="I78" s="15"/>
      <c r="J78" s="15"/>
      <c r="K78" s="15"/>
      <c r="L78" s="15"/>
      <c r="M78" s="5"/>
      <c r="N78" s="5"/>
      <c r="O78" s="47">
        <f t="shared" si="2"/>
        <v>0</v>
      </c>
      <c r="P78" s="42">
        <f t="shared" ref="P78:P139" si="25">SUM(O78-L78)</f>
        <v>0</v>
      </c>
    </row>
    <row r="79" spans="1:17" ht="12.75" customHeight="1" x14ac:dyDescent="0.2">
      <c r="A79" s="3" t="s">
        <v>123</v>
      </c>
      <c r="B79" s="18"/>
      <c r="C79" s="18"/>
      <c r="D79" s="18"/>
      <c r="E79" s="18"/>
      <c r="F79" s="18"/>
      <c r="G79" s="17"/>
      <c r="H79" s="17"/>
      <c r="I79" s="15"/>
      <c r="J79" s="15"/>
      <c r="K79" s="15"/>
      <c r="L79" s="15"/>
      <c r="M79" s="5"/>
      <c r="N79" s="5"/>
      <c r="O79" s="47">
        <f t="shared" si="2"/>
        <v>0</v>
      </c>
      <c r="P79" s="42">
        <f t="shared" si="25"/>
        <v>0</v>
      </c>
    </row>
    <row r="80" spans="1:17" ht="12.75" customHeight="1" x14ac:dyDescent="0.2">
      <c r="A80" s="5" t="s">
        <v>170</v>
      </c>
      <c r="B80" s="18"/>
      <c r="C80" s="18"/>
      <c r="D80" s="18"/>
      <c r="E80" s="18"/>
      <c r="F80" s="18"/>
      <c r="G80" s="17"/>
      <c r="H80" s="17">
        <v>6577</v>
      </c>
      <c r="I80" s="15"/>
      <c r="J80" s="15">
        <f t="shared" ref="J80:K83" si="26">SUM(E80,H80)</f>
        <v>6577</v>
      </c>
      <c r="K80" s="15">
        <f t="shared" si="26"/>
        <v>0</v>
      </c>
      <c r="L80" s="15">
        <f t="shared" ref="L80:L83" si="27">SUM(J80:K80)</f>
        <v>6577</v>
      </c>
      <c r="M80" s="5">
        <v>6577</v>
      </c>
      <c r="N80" s="5"/>
      <c r="O80" s="47">
        <f t="shared" si="2"/>
        <v>6577</v>
      </c>
      <c r="P80" s="42">
        <f t="shared" si="25"/>
        <v>0</v>
      </c>
    </row>
    <row r="81" spans="1:16" ht="12.75" customHeight="1" x14ac:dyDescent="0.2">
      <c r="A81" s="5" t="s">
        <v>153</v>
      </c>
      <c r="B81" s="18"/>
      <c r="C81" s="18"/>
      <c r="D81" s="18"/>
      <c r="E81" s="18"/>
      <c r="F81" s="18"/>
      <c r="G81" s="17"/>
      <c r="H81" s="17">
        <v>721</v>
      </c>
      <c r="I81" s="15"/>
      <c r="J81" s="15">
        <f t="shared" si="26"/>
        <v>721</v>
      </c>
      <c r="K81" s="15">
        <f t="shared" si="26"/>
        <v>0</v>
      </c>
      <c r="L81" s="15">
        <f t="shared" si="27"/>
        <v>721</v>
      </c>
      <c r="M81" s="5">
        <v>721</v>
      </c>
      <c r="N81" s="5"/>
      <c r="O81" s="47">
        <f t="shared" si="2"/>
        <v>721</v>
      </c>
      <c r="P81" s="42">
        <f t="shared" si="25"/>
        <v>0</v>
      </c>
    </row>
    <row r="82" spans="1:16" ht="12.75" customHeight="1" x14ac:dyDescent="0.2">
      <c r="A82" s="5" t="s">
        <v>154</v>
      </c>
      <c r="B82" s="18"/>
      <c r="C82" s="18"/>
      <c r="D82" s="18"/>
      <c r="E82" s="18"/>
      <c r="F82" s="18"/>
      <c r="G82" s="17"/>
      <c r="H82" s="17">
        <v>72902</v>
      </c>
      <c r="I82" s="15"/>
      <c r="J82" s="15">
        <f t="shared" si="26"/>
        <v>72902</v>
      </c>
      <c r="K82" s="15">
        <f t="shared" si="26"/>
        <v>0</v>
      </c>
      <c r="L82" s="15">
        <f t="shared" si="27"/>
        <v>72902</v>
      </c>
      <c r="M82" s="5">
        <v>92902</v>
      </c>
      <c r="N82" s="5"/>
      <c r="O82" s="47">
        <f t="shared" si="2"/>
        <v>92902</v>
      </c>
      <c r="P82" s="42">
        <f t="shared" si="25"/>
        <v>20000</v>
      </c>
    </row>
    <row r="83" spans="1:16" ht="12.75" customHeight="1" x14ac:dyDescent="0.2">
      <c r="A83" s="5" t="s">
        <v>155</v>
      </c>
      <c r="B83" s="18"/>
      <c r="C83" s="18"/>
      <c r="D83" s="18"/>
      <c r="E83" s="18"/>
      <c r="F83" s="18"/>
      <c r="G83" s="17"/>
      <c r="H83" s="17">
        <v>20000</v>
      </c>
      <c r="I83" s="15"/>
      <c r="J83" s="15">
        <f t="shared" si="26"/>
        <v>20000</v>
      </c>
      <c r="K83" s="15">
        <f t="shared" si="26"/>
        <v>0</v>
      </c>
      <c r="L83" s="15">
        <f t="shared" si="27"/>
        <v>20000</v>
      </c>
      <c r="M83" s="5"/>
      <c r="N83" s="5"/>
      <c r="O83" s="47">
        <f t="shared" si="2"/>
        <v>0</v>
      </c>
      <c r="P83" s="42">
        <f t="shared" si="25"/>
        <v>-20000</v>
      </c>
    </row>
    <row r="84" spans="1:16" x14ac:dyDescent="0.2">
      <c r="A84" s="39"/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5"/>
      <c r="N84" s="5"/>
      <c r="O84" s="47">
        <f t="shared" si="2"/>
        <v>0</v>
      </c>
      <c r="P84" s="42">
        <f t="shared" si="25"/>
        <v>0</v>
      </c>
    </row>
    <row r="85" spans="1:16" ht="12.75" customHeight="1" x14ac:dyDescent="0.2">
      <c r="A85" s="3" t="s">
        <v>131</v>
      </c>
      <c r="B85" s="26">
        <f>SUM(B86)</f>
        <v>0</v>
      </c>
      <c r="C85" s="26">
        <f t="shared" ref="C85:O85" si="28">SUM(C86)</f>
        <v>0</v>
      </c>
      <c r="D85" s="26">
        <f t="shared" si="28"/>
        <v>0</v>
      </c>
      <c r="E85" s="26">
        <f t="shared" si="28"/>
        <v>531</v>
      </c>
      <c r="F85" s="26">
        <f t="shared" si="28"/>
        <v>0</v>
      </c>
      <c r="G85" s="26">
        <f t="shared" si="28"/>
        <v>531</v>
      </c>
      <c r="H85" s="26">
        <f t="shared" si="28"/>
        <v>0</v>
      </c>
      <c r="I85" s="26">
        <f t="shared" si="28"/>
        <v>0</v>
      </c>
      <c r="J85" s="26">
        <f t="shared" si="28"/>
        <v>531</v>
      </c>
      <c r="K85" s="26">
        <f t="shared" si="28"/>
        <v>0</v>
      </c>
      <c r="L85" s="26">
        <f t="shared" si="28"/>
        <v>531</v>
      </c>
      <c r="M85" s="26">
        <f t="shared" si="28"/>
        <v>417</v>
      </c>
      <c r="N85" s="26">
        <f t="shared" si="28"/>
        <v>113</v>
      </c>
      <c r="O85" s="26">
        <f t="shared" si="28"/>
        <v>530</v>
      </c>
      <c r="P85" s="49">
        <f t="shared" si="25"/>
        <v>-1</v>
      </c>
    </row>
    <row r="86" spans="1:16" ht="12.75" customHeight="1" x14ac:dyDescent="0.2">
      <c r="A86" s="5" t="s">
        <v>132</v>
      </c>
      <c r="B86" s="18"/>
      <c r="C86" s="18"/>
      <c r="D86" s="18"/>
      <c r="E86" s="18">
        <v>531</v>
      </c>
      <c r="F86" s="18"/>
      <c r="G86" s="17">
        <f>SUM(E86:F86)</f>
        <v>531</v>
      </c>
      <c r="H86" s="17"/>
      <c r="I86" s="15"/>
      <c r="J86" s="15">
        <f>SUM(E86,H86)</f>
        <v>531</v>
      </c>
      <c r="K86" s="15">
        <f>SUM(F86,I86)</f>
        <v>0</v>
      </c>
      <c r="L86" s="15">
        <f>SUM(J86:K86)</f>
        <v>531</v>
      </c>
      <c r="M86" s="5">
        <v>417</v>
      </c>
      <c r="N86" s="5">
        <v>113</v>
      </c>
      <c r="O86" s="47">
        <f t="shared" si="2"/>
        <v>530</v>
      </c>
      <c r="P86" s="42">
        <f t="shared" si="25"/>
        <v>-1</v>
      </c>
    </row>
    <row r="87" spans="1:16" ht="12.75" customHeight="1" x14ac:dyDescent="0.2">
      <c r="A87" s="5"/>
      <c r="B87" s="18"/>
      <c r="C87" s="18"/>
      <c r="D87" s="18"/>
      <c r="E87" s="18"/>
      <c r="F87" s="18"/>
      <c r="G87" s="17"/>
      <c r="H87" s="17"/>
      <c r="I87" s="15"/>
      <c r="J87" s="15"/>
      <c r="K87" s="15"/>
      <c r="L87" s="15"/>
      <c r="M87" s="5"/>
      <c r="N87" s="5"/>
      <c r="O87" s="47">
        <f t="shared" si="2"/>
        <v>0</v>
      </c>
      <c r="P87" s="42">
        <f t="shared" si="25"/>
        <v>0</v>
      </c>
    </row>
    <row r="88" spans="1:16" ht="12.75" customHeight="1" x14ac:dyDescent="0.2">
      <c r="A88" s="3" t="s">
        <v>35</v>
      </c>
      <c r="B88" s="26">
        <f t="shared" ref="B88:O88" si="29">SUM(B89)</f>
        <v>0</v>
      </c>
      <c r="C88" s="26">
        <f t="shared" si="29"/>
        <v>1000</v>
      </c>
      <c r="D88" s="26">
        <f t="shared" si="29"/>
        <v>1000</v>
      </c>
      <c r="E88" s="26">
        <f t="shared" si="29"/>
        <v>0</v>
      </c>
      <c r="F88" s="26">
        <f t="shared" si="29"/>
        <v>1000</v>
      </c>
      <c r="G88" s="26">
        <f t="shared" si="29"/>
        <v>1000</v>
      </c>
      <c r="H88" s="26">
        <f t="shared" si="29"/>
        <v>0</v>
      </c>
      <c r="I88" s="26">
        <f t="shared" si="29"/>
        <v>0</v>
      </c>
      <c r="J88" s="26">
        <f t="shared" si="29"/>
        <v>0</v>
      </c>
      <c r="K88" s="26">
        <f t="shared" si="29"/>
        <v>1000</v>
      </c>
      <c r="L88" s="26">
        <f t="shared" si="29"/>
        <v>1000</v>
      </c>
      <c r="M88" s="26">
        <f t="shared" si="29"/>
        <v>0</v>
      </c>
      <c r="N88" s="26">
        <f t="shared" si="29"/>
        <v>0</v>
      </c>
      <c r="O88" s="26">
        <f t="shared" si="29"/>
        <v>0</v>
      </c>
      <c r="P88" s="49">
        <f t="shared" si="25"/>
        <v>-1000</v>
      </c>
    </row>
    <row r="89" spans="1:16" ht="12.75" customHeight="1" x14ac:dyDescent="0.2">
      <c r="A89" s="5" t="s">
        <v>33</v>
      </c>
      <c r="B89" s="18"/>
      <c r="C89" s="18">
        <v>1000</v>
      </c>
      <c r="D89" s="18">
        <f>SUM(B89:C89)</f>
        <v>1000</v>
      </c>
      <c r="E89" s="18"/>
      <c r="F89" s="18">
        <v>1000</v>
      </c>
      <c r="G89" s="17">
        <f>SUM(E89:F89)</f>
        <v>1000</v>
      </c>
      <c r="H89" s="17"/>
      <c r="I89" s="15"/>
      <c r="J89" s="15">
        <f>SUM(E89,H89)</f>
        <v>0</v>
      </c>
      <c r="K89" s="15">
        <f>SUM(F89,I89)</f>
        <v>1000</v>
      </c>
      <c r="L89" s="15">
        <f>SUM(J89:K89)</f>
        <v>1000</v>
      </c>
      <c r="M89" s="5"/>
      <c r="N89" s="5"/>
      <c r="O89" s="46">
        <f t="shared" si="2"/>
        <v>0</v>
      </c>
      <c r="P89" s="42">
        <f t="shared" si="25"/>
        <v>-1000</v>
      </c>
    </row>
    <row r="90" spans="1:16" ht="12.75" customHeight="1" x14ac:dyDescent="0.2">
      <c r="A90" s="5"/>
      <c r="B90" s="18"/>
      <c r="C90" s="18"/>
      <c r="D90" s="18"/>
      <c r="E90" s="18"/>
      <c r="F90" s="18"/>
      <c r="G90" s="17"/>
      <c r="H90" s="18"/>
      <c r="I90" s="5"/>
      <c r="J90" s="5"/>
      <c r="K90" s="5"/>
      <c r="L90" s="5"/>
      <c r="M90" s="5"/>
      <c r="N90" s="5"/>
      <c r="O90" s="46">
        <f t="shared" si="2"/>
        <v>0</v>
      </c>
      <c r="P90" s="42">
        <f t="shared" si="25"/>
        <v>0</v>
      </c>
    </row>
    <row r="91" spans="1:16" ht="12.75" customHeight="1" x14ac:dyDescent="0.2">
      <c r="A91" s="3" t="s">
        <v>45</v>
      </c>
      <c r="B91" s="26">
        <f t="shared" ref="B91:N91" si="30">SUM(B92:B92)</f>
        <v>5500</v>
      </c>
      <c r="C91" s="26">
        <f t="shared" si="30"/>
        <v>0</v>
      </c>
      <c r="D91" s="26">
        <f t="shared" si="30"/>
        <v>5500</v>
      </c>
      <c r="E91" s="26">
        <f t="shared" si="30"/>
        <v>5500</v>
      </c>
      <c r="F91" s="26">
        <f t="shared" si="30"/>
        <v>0</v>
      </c>
      <c r="G91" s="26">
        <f t="shared" si="30"/>
        <v>5500</v>
      </c>
      <c r="H91" s="26">
        <f t="shared" si="30"/>
        <v>0</v>
      </c>
      <c r="I91" s="26">
        <f t="shared" si="30"/>
        <v>0</v>
      </c>
      <c r="J91" s="26">
        <f t="shared" si="30"/>
        <v>5500</v>
      </c>
      <c r="K91" s="26">
        <f t="shared" si="30"/>
        <v>0</v>
      </c>
      <c r="L91" s="26">
        <f t="shared" si="30"/>
        <v>5500</v>
      </c>
      <c r="M91" s="26">
        <f t="shared" si="30"/>
        <v>0</v>
      </c>
      <c r="N91" s="26">
        <f t="shared" si="30"/>
        <v>0</v>
      </c>
      <c r="O91" s="26">
        <f>SUM(O92:O92)</f>
        <v>0</v>
      </c>
      <c r="P91" s="49">
        <f t="shared" si="25"/>
        <v>-5500</v>
      </c>
    </row>
    <row r="92" spans="1:16" ht="12.75" customHeight="1" x14ac:dyDescent="0.2">
      <c r="A92" s="5" t="s">
        <v>52</v>
      </c>
      <c r="B92" s="18">
        <v>5500</v>
      </c>
      <c r="C92" s="18"/>
      <c r="D92" s="18">
        <f>SUM(B92:C92)</f>
        <v>5500</v>
      </c>
      <c r="E92" s="18">
        <v>5500</v>
      </c>
      <c r="F92" s="18"/>
      <c r="G92" s="17">
        <f>SUM(E92:F92)</f>
        <v>5500</v>
      </c>
      <c r="H92" s="17"/>
      <c r="I92" s="15"/>
      <c r="J92" s="15">
        <f>SUM(E92,H92)</f>
        <v>5500</v>
      </c>
      <c r="K92" s="15">
        <f>SUM(F92,I92)</f>
        <v>0</v>
      </c>
      <c r="L92" s="15">
        <f>SUM(J92:K92)</f>
        <v>5500</v>
      </c>
      <c r="M92" s="5"/>
      <c r="N92" s="5"/>
      <c r="O92" s="46">
        <f t="shared" si="2"/>
        <v>0</v>
      </c>
      <c r="P92" s="42">
        <f t="shared" si="25"/>
        <v>-5500</v>
      </c>
    </row>
    <row r="93" spans="1:16" ht="12.75" customHeight="1" x14ac:dyDescent="0.2">
      <c r="A93" s="5"/>
      <c r="B93" s="18"/>
      <c r="C93" s="18"/>
      <c r="D93" s="18"/>
      <c r="E93" s="18"/>
      <c r="F93" s="18"/>
      <c r="G93" s="17"/>
      <c r="H93" s="17"/>
      <c r="I93" s="15"/>
      <c r="J93" s="15"/>
      <c r="K93" s="15"/>
      <c r="L93" s="15"/>
      <c r="M93" s="5"/>
      <c r="N93" s="5"/>
      <c r="O93" s="46">
        <f t="shared" ref="O93:O154" si="31">SUM(M93:N93)</f>
        <v>0</v>
      </c>
      <c r="P93" s="42">
        <f t="shared" si="25"/>
        <v>0</v>
      </c>
    </row>
    <row r="94" spans="1:16" ht="12.75" customHeight="1" x14ac:dyDescent="0.2">
      <c r="A94" s="3" t="s">
        <v>171</v>
      </c>
      <c r="B94" s="26">
        <f>+B95</f>
        <v>0</v>
      </c>
      <c r="C94" s="26">
        <f t="shared" ref="C94:O94" si="32">+C95</f>
        <v>0</v>
      </c>
      <c r="D94" s="26">
        <f t="shared" si="32"/>
        <v>0</v>
      </c>
      <c r="E94" s="26">
        <f t="shared" si="32"/>
        <v>0</v>
      </c>
      <c r="F94" s="26">
        <f t="shared" si="32"/>
        <v>0</v>
      </c>
      <c r="G94" s="26">
        <f t="shared" si="32"/>
        <v>0</v>
      </c>
      <c r="H94" s="26">
        <f t="shared" si="32"/>
        <v>0</v>
      </c>
      <c r="I94" s="26">
        <f t="shared" si="32"/>
        <v>0</v>
      </c>
      <c r="J94" s="26">
        <f t="shared" si="32"/>
        <v>0</v>
      </c>
      <c r="K94" s="26">
        <f t="shared" si="32"/>
        <v>0</v>
      </c>
      <c r="L94" s="26">
        <f t="shared" si="32"/>
        <v>0</v>
      </c>
      <c r="M94" s="26">
        <f t="shared" si="32"/>
        <v>2145</v>
      </c>
      <c r="N94" s="26">
        <f t="shared" si="32"/>
        <v>579</v>
      </c>
      <c r="O94" s="26">
        <f t="shared" si="32"/>
        <v>2724</v>
      </c>
      <c r="P94" s="49">
        <f t="shared" si="25"/>
        <v>2724</v>
      </c>
    </row>
    <row r="95" spans="1:16" ht="12.75" customHeight="1" x14ac:dyDescent="0.2">
      <c r="A95" s="5" t="s">
        <v>172</v>
      </c>
      <c r="B95" s="18"/>
      <c r="C95" s="18"/>
      <c r="D95" s="18"/>
      <c r="E95" s="18"/>
      <c r="F95" s="18"/>
      <c r="G95" s="17"/>
      <c r="H95" s="17"/>
      <c r="I95" s="15"/>
      <c r="J95" s="15"/>
      <c r="K95" s="15"/>
      <c r="L95" s="15"/>
      <c r="M95" s="5">
        <v>2145</v>
      </c>
      <c r="N95" s="5">
        <v>579</v>
      </c>
      <c r="O95" s="46">
        <f t="shared" si="31"/>
        <v>2724</v>
      </c>
      <c r="P95" s="42">
        <f t="shared" si="25"/>
        <v>2724</v>
      </c>
    </row>
    <row r="96" spans="1:16" ht="12.75" customHeight="1" x14ac:dyDescent="0.2">
      <c r="A96" s="28"/>
      <c r="B96" s="17"/>
      <c r="C96" s="17"/>
      <c r="D96" s="18"/>
      <c r="E96" s="17"/>
      <c r="F96" s="17"/>
      <c r="G96" s="17"/>
      <c r="H96" s="17"/>
      <c r="I96" s="15"/>
      <c r="J96" s="15"/>
      <c r="K96" s="15"/>
      <c r="L96" s="15"/>
      <c r="M96" s="5"/>
      <c r="N96" s="5"/>
      <c r="O96" s="46">
        <f t="shared" si="31"/>
        <v>0</v>
      </c>
      <c r="P96" s="42">
        <f t="shared" si="25"/>
        <v>0</v>
      </c>
    </row>
    <row r="97" spans="1:16" ht="12.75" customHeight="1" x14ac:dyDescent="0.2">
      <c r="A97" s="3" t="s">
        <v>39</v>
      </c>
      <c r="B97" s="34">
        <f>SUM(B98:B99)</f>
        <v>0</v>
      </c>
      <c r="C97" s="34">
        <f t="shared" ref="C97:O97" si="33">SUM(C98:C99)</f>
        <v>6350</v>
      </c>
      <c r="D97" s="34">
        <f t="shared" si="33"/>
        <v>6350</v>
      </c>
      <c r="E97" s="34">
        <f t="shared" si="33"/>
        <v>0</v>
      </c>
      <c r="F97" s="34">
        <f t="shared" si="33"/>
        <v>6650</v>
      </c>
      <c r="G97" s="34">
        <f t="shared" si="33"/>
        <v>6650</v>
      </c>
      <c r="H97" s="34">
        <f t="shared" si="33"/>
        <v>0</v>
      </c>
      <c r="I97" s="34">
        <f t="shared" si="33"/>
        <v>300</v>
      </c>
      <c r="J97" s="34">
        <f t="shared" si="33"/>
        <v>0</v>
      </c>
      <c r="K97" s="34">
        <f t="shared" si="33"/>
        <v>6950</v>
      </c>
      <c r="L97" s="34">
        <f t="shared" si="33"/>
        <v>6950</v>
      </c>
      <c r="M97" s="34">
        <f t="shared" si="33"/>
        <v>278</v>
      </c>
      <c r="N97" s="34">
        <f t="shared" si="33"/>
        <v>75</v>
      </c>
      <c r="O97" s="34">
        <f t="shared" si="33"/>
        <v>353</v>
      </c>
      <c r="P97" s="49">
        <f t="shared" si="25"/>
        <v>-6597</v>
      </c>
    </row>
    <row r="98" spans="1:16" ht="12.75" customHeight="1" x14ac:dyDescent="0.2">
      <c r="A98" s="5" t="s">
        <v>90</v>
      </c>
      <c r="B98" s="17"/>
      <c r="C98" s="17">
        <v>6350</v>
      </c>
      <c r="D98" s="18">
        <f>SUM(B98:C98)</f>
        <v>6350</v>
      </c>
      <c r="E98" s="17"/>
      <c r="F98" s="17">
        <v>6350</v>
      </c>
      <c r="G98" s="17">
        <f>SUM(E98:F98)</f>
        <v>6350</v>
      </c>
      <c r="H98" s="17"/>
      <c r="I98" s="15"/>
      <c r="J98" s="15">
        <f t="shared" si="7"/>
        <v>0</v>
      </c>
      <c r="K98" s="15">
        <f t="shared" si="7"/>
        <v>6350</v>
      </c>
      <c r="L98" s="15">
        <f t="shared" si="6"/>
        <v>6350</v>
      </c>
      <c r="M98" s="5">
        <v>42</v>
      </c>
      <c r="N98" s="5">
        <v>11</v>
      </c>
      <c r="O98" s="47">
        <f t="shared" si="31"/>
        <v>53</v>
      </c>
      <c r="P98" s="42">
        <f t="shared" si="25"/>
        <v>-6297</v>
      </c>
    </row>
    <row r="99" spans="1:16" ht="12.75" customHeight="1" x14ac:dyDescent="0.2">
      <c r="A99" s="5" t="s">
        <v>146</v>
      </c>
      <c r="B99" s="17"/>
      <c r="C99" s="17"/>
      <c r="D99" s="18"/>
      <c r="E99" s="17"/>
      <c r="F99" s="17">
        <v>300</v>
      </c>
      <c r="G99" s="17">
        <f>SUM(E99:F99)</f>
        <v>300</v>
      </c>
      <c r="H99" s="17"/>
      <c r="I99" s="15">
        <v>300</v>
      </c>
      <c r="J99" s="15">
        <f t="shared" si="7"/>
        <v>0</v>
      </c>
      <c r="K99" s="15">
        <f t="shared" si="7"/>
        <v>600</v>
      </c>
      <c r="L99" s="15">
        <f t="shared" si="6"/>
        <v>600</v>
      </c>
      <c r="M99" s="5">
        <v>236</v>
      </c>
      <c r="N99" s="5">
        <v>64</v>
      </c>
      <c r="O99" s="47">
        <f t="shared" si="31"/>
        <v>300</v>
      </c>
      <c r="P99" s="42">
        <f t="shared" si="25"/>
        <v>-300</v>
      </c>
    </row>
    <row r="100" spans="1:16" ht="12.75" customHeight="1" x14ac:dyDescent="0.2">
      <c r="A100" s="5"/>
      <c r="B100" s="17"/>
      <c r="C100" s="17"/>
      <c r="D100" s="18"/>
      <c r="E100" s="17"/>
      <c r="F100" s="17"/>
      <c r="G100" s="17">
        <f>SUM(E100:F100)</f>
        <v>0</v>
      </c>
      <c r="H100" s="17"/>
      <c r="I100" s="15"/>
      <c r="J100" s="15"/>
      <c r="K100" s="15"/>
      <c r="L100" s="15"/>
      <c r="M100" s="5"/>
      <c r="N100" s="5"/>
      <c r="O100" s="47">
        <f t="shared" si="31"/>
        <v>0</v>
      </c>
      <c r="P100" s="42">
        <f t="shared" si="25"/>
        <v>0</v>
      </c>
    </row>
    <row r="101" spans="1:16" ht="12.75" customHeight="1" x14ac:dyDescent="0.2">
      <c r="A101" s="2" t="s">
        <v>91</v>
      </c>
      <c r="B101" s="34">
        <f>SUM(B102:B103)</f>
        <v>1905</v>
      </c>
      <c r="C101" s="34">
        <f t="shared" ref="C101:O101" si="34">SUM(C102:C103)</f>
        <v>0</v>
      </c>
      <c r="D101" s="34">
        <f t="shared" si="34"/>
        <v>1905</v>
      </c>
      <c r="E101" s="34">
        <f t="shared" si="34"/>
        <v>1905</v>
      </c>
      <c r="F101" s="34">
        <f t="shared" si="34"/>
        <v>0</v>
      </c>
      <c r="G101" s="34">
        <f t="shared" si="34"/>
        <v>1905</v>
      </c>
      <c r="H101" s="34">
        <f t="shared" si="34"/>
        <v>2850</v>
      </c>
      <c r="I101" s="34">
        <f t="shared" si="34"/>
        <v>0</v>
      </c>
      <c r="J101" s="34">
        <f t="shared" si="34"/>
        <v>4755</v>
      </c>
      <c r="K101" s="34">
        <f t="shared" si="34"/>
        <v>0</v>
      </c>
      <c r="L101" s="34">
        <f t="shared" si="34"/>
        <v>4755</v>
      </c>
      <c r="M101" s="34">
        <f t="shared" si="34"/>
        <v>2850</v>
      </c>
      <c r="N101" s="34">
        <f t="shared" si="34"/>
        <v>0</v>
      </c>
      <c r="O101" s="34">
        <f t="shared" si="34"/>
        <v>2850</v>
      </c>
      <c r="P101" s="49">
        <f t="shared" si="25"/>
        <v>-1905</v>
      </c>
    </row>
    <row r="102" spans="1:16" ht="12.75" customHeight="1" x14ac:dyDescent="0.2">
      <c r="A102" s="4" t="s">
        <v>92</v>
      </c>
      <c r="B102" s="17">
        <v>1905</v>
      </c>
      <c r="C102" s="17"/>
      <c r="D102" s="18">
        <f>SUM(B102:C102)</f>
        <v>1905</v>
      </c>
      <c r="E102" s="17">
        <v>1905</v>
      </c>
      <c r="F102" s="17"/>
      <c r="G102" s="18">
        <f t="shared" ref="G102:G112" si="35">SUM(E102:F102)</f>
        <v>1905</v>
      </c>
      <c r="H102" s="5">
        <f t="shared" ref="H102:I102" si="36">SUM(H107:H112)</f>
        <v>0</v>
      </c>
      <c r="I102" s="5">
        <f t="shared" si="36"/>
        <v>0</v>
      </c>
      <c r="J102" s="5">
        <f>SUM(E102,H102)</f>
        <v>1905</v>
      </c>
      <c r="K102" s="5">
        <f>SUM(F102,I102)</f>
        <v>0</v>
      </c>
      <c r="L102" s="5">
        <f>SUM(J102:K102)</f>
        <v>1905</v>
      </c>
      <c r="M102" s="5"/>
      <c r="N102" s="5"/>
      <c r="O102" s="47">
        <f t="shared" si="31"/>
        <v>0</v>
      </c>
      <c r="P102" s="42">
        <f t="shared" si="25"/>
        <v>-1905</v>
      </c>
    </row>
    <row r="103" spans="1:16" ht="12.75" customHeight="1" x14ac:dyDescent="0.2">
      <c r="A103" s="4" t="s">
        <v>174</v>
      </c>
      <c r="B103" s="17"/>
      <c r="C103" s="17"/>
      <c r="D103" s="18"/>
      <c r="E103" s="17"/>
      <c r="F103" s="17"/>
      <c r="G103" s="18"/>
      <c r="H103" s="5">
        <v>2850</v>
      </c>
      <c r="I103" s="5"/>
      <c r="J103" s="5">
        <f t="shared" ref="J103:K104" si="37">SUM(E103,H103)</f>
        <v>2850</v>
      </c>
      <c r="K103" s="5">
        <f t="shared" si="37"/>
        <v>0</v>
      </c>
      <c r="L103" s="5">
        <f t="shared" ref="L103:L104" si="38">SUM(J103:K103)</f>
        <v>2850</v>
      </c>
      <c r="M103" s="5">
        <v>2850</v>
      </c>
      <c r="N103" s="5"/>
      <c r="O103" s="47">
        <f t="shared" si="31"/>
        <v>2850</v>
      </c>
      <c r="P103" s="42">
        <f t="shared" si="25"/>
        <v>0</v>
      </c>
    </row>
    <row r="104" spans="1:16" ht="12.75" customHeight="1" x14ac:dyDescent="0.2">
      <c r="A104" s="4"/>
      <c r="B104" s="17"/>
      <c r="C104" s="17"/>
      <c r="D104" s="18"/>
      <c r="E104" s="17"/>
      <c r="F104" s="17"/>
      <c r="G104" s="18"/>
      <c r="H104" s="5"/>
      <c r="I104" s="5"/>
      <c r="J104" s="5">
        <f t="shared" si="37"/>
        <v>0</v>
      </c>
      <c r="K104" s="5">
        <f t="shared" si="37"/>
        <v>0</v>
      </c>
      <c r="L104" s="5">
        <f t="shared" si="38"/>
        <v>0</v>
      </c>
      <c r="M104" s="5"/>
      <c r="N104" s="5"/>
      <c r="O104" s="47">
        <f t="shared" si="31"/>
        <v>0</v>
      </c>
      <c r="P104" s="42">
        <f t="shared" si="25"/>
        <v>0</v>
      </c>
    </row>
    <row r="105" spans="1:16" ht="12.75" customHeight="1" x14ac:dyDescent="0.2">
      <c r="A105" s="2" t="s">
        <v>111</v>
      </c>
      <c r="B105" s="34">
        <f>B106</f>
        <v>0</v>
      </c>
      <c r="C105" s="34">
        <f t="shared" ref="C105:O105" si="39">C106</f>
        <v>0</v>
      </c>
      <c r="D105" s="34">
        <f t="shared" si="39"/>
        <v>0</v>
      </c>
      <c r="E105" s="34">
        <f t="shared" si="39"/>
        <v>3557</v>
      </c>
      <c r="F105" s="34">
        <f t="shared" si="39"/>
        <v>0</v>
      </c>
      <c r="G105" s="34">
        <f t="shared" si="39"/>
        <v>3557</v>
      </c>
      <c r="H105" s="34">
        <f t="shared" si="39"/>
        <v>0</v>
      </c>
      <c r="I105" s="34">
        <f t="shared" si="39"/>
        <v>0</v>
      </c>
      <c r="J105" s="34">
        <f t="shared" si="39"/>
        <v>3557</v>
      </c>
      <c r="K105" s="34">
        <f t="shared" si="39"/>
        <v>0</v>
      </c>
      <c r="L105" s="34">
        <f t="shared" si="39"/>
        <v>3557</v>
      </c>
      <c r="M105" s="34">
        <f t="shared" si="39"/>
        <v>2800</v>
      </c>
      <c r="N105" s="34">
        <f t="shared" si="39"/>
        <v>756</v>
      </c>
      <c r="O105" s="34">
        <f t="shared" si="39"/>
        <v>3556</v>
      </c>
      <c r="P105" s="49">
        <f t="shared" si="25"/>
        <v>-1</v>
      </c>
    </row>
    <row r="106" spans="1:16" ht="12.75" customHeight="1" x14ac:dyDescent="0.2">
      <c r="A106" s="4" t="s">
        <v>112</v>
      </c>
      <c r="B106" s="17"/>
      <c r="C106" s="17"/>
      <c r="D106" s="18"/>
      <c r="E106" s="17">
        <v>3557</v>
      </c>
      <c r="F106" s="17"/>
      <c r="G106" s="18">
        <f>SUM(E106:F106)</f>
        <v>3557</v>
      </c>
      <c r="H106" s="18"/>
      <c r="I106" s="5"/>
      <c r="J106" s="5">
        <f>SUM(E106,H106)</f>
        <v>3557</v>
      </c>
      <c r="K106" s="5">
        <f>SUM(F106,I106)</f>
        <v>0</v>
      </c>
      <c r="L106" s="5">
        <f>SUM(J106:K106)</f>
        <v>3557</v>
      </c>
      <c r="M106" s="5">
        <v>2800</v>
      </c>
      <c r="N106" s="5">
        <v>756</v>
      </c>
      <c r="O106" s="47">
        <f t="shared" si="31"/>
        <v>3556</v>
      </c>
      <c r="P106" s="42">
        <f t="shared" si="25"/>
        <v>-1</v>
      </c>
    </row>
    <row r="107" spans="1:16" ht="12.75" customHeight="1" x14ac:dyDescent="0.2">
      <c r="A107" s="18"/>
      <c r="B107" s="17"/>
      <c r="C107" s="17"/>
      <c r="D107" s="18"/>
      <c r="E107" s="17"/>
      <c r="F107" s="17"/>
      <c r="G107" s="18"/>
      <c r="H107" s="17"/>
      <c r="I107" s="15"/>
      <c r="J107" s="15"/>
      <c r="K107" s="15"/>
      <c r="L107" s="15"/>
      <c r="M107" s="5"/>
      <c r="N107" s="5"/>
      <c r="O107" s="47">
        <f t="shared" si="31"/>
        <v>0</v>
      </c>
      <c r="P107" s="42">
        <f t="shared" si="25"/>
        <v>0</v>
      </c>
    </row>
    <row r="108" spans="1:16" ht="12.75" customHeight="1" x14ac:dyDescent="0.2">
      <c r="A108" s="2" t="s">
        <v>12</v>
      </c>
      <c r="B108" s="26">
        <f>SUM(B109:B112)</f>
        <v>7200</v>
      </c>
      <c r="C108" s="26">
        <f>SUM(C109:C112)</f>
        <v>0</v>
      </c>
      <c r="D108" s="26">
        <f>SUM(D109:D112)</f>
        <v>7200</v>
      </c>
      <c r="E108" s="26">
        <f>SUM(E109:E112)</f>
        <v>7200</v>
      </c>
      <c r="F108" s="26">
        <f t="shared" ref="F108:O108" si="40">SUM(F109:F112)</f>
        <v>0</v>
      </c>
      <c r="G108" s="26">
        <f t="shared" si="40"/>
        <v>7200</v>
      </c>
      <c r="H108" s="26">
        <f t="shared" si="40"/>
        <v>0</v>
      </c>
      <c r="I108" s="26">
        <f t="shared" si="40"/>
        <v>0</v>
      </c>
      <c r="J108" s="26">
        <f t="shared" si="40"/>
        <v>7200</v>
      </c>
      <c r="K108" s="26">
        <f t="shared" si="40"/>
        <v>0</v>
      </c>
      <c r="L108" s="26">
        <f t="shared" si="40"/>
        <v>7200</v>
      </c>
      <c r="M108" s="26">
        <f t="shared" si="40"/>
        <v>0</v>
      </c>
      <c r="N108" s="26">
        <f t="shared" si="40"/>
        <v>0</v>
      </c>
      <c r="O108" s="26">
        <f t="shared" si="40"/>
        <v>0</v>
      </c>
      <c r="P108" s="49">
        <f t="shared" si="25"/>
        <v>-7200</v>
      </c>
    </row>
    <row r="109" spans="1:16" ht="12.75" customHeight="1" x14ac:dyDescent="0.2">
      <c r="A109" s="4" t="s">
        <v>53</v>
      </c>
      <c r="B109" s="17">
        <v>1500</v>
      </c>
      <c r="C109" s="17"/>
      <c r="D109" s="18">
        <f t="shared" ref="D109:D112" si="41">SUM(B109:C109)</f>
        <v>1500</v>
      </c>
      <c r="E109" s="17">
        <v>1500</v>
      </c>
      <c r="F109" s="17"/>
      <c r="G109" s="18">
        <f t="shared" si="35"/>
        <v>1500</v>
      </c>
      <c r="H109" s="18"/>
      <c r="I109" s="5"/>
      <c r="J109" s="15">
        <f t="shared" si="7"/>
        <v>1500</v>
      </c>
      <c r="K109" s="15">
        <f t="shared" si="7"/>
        <v>0</v>
      </c>
      <c r="L109" s="15">
        <f t="shared" si="6"/>
        <v>1500</v>
      </c>
      <c r="M109" s="5"/>
      <c r="N109" s="5"/>
      <c r="O109" s="46">
        <f t="shared" si="31"/>
        <v>0</v>
      </c>
      <c r="P109" s="42">
        <f t="shared" si="25"/>
        <v>-1500</v>
      </c>
    </row>
    <row r="110" spans="1:16" ht="12.75" customHeight="1" x14ac:dyDescent="0.2">
      <c r="A110" s="4" t="s">
        <v>54</v>
      </c>
      <c r="B110" s="17">
        <v>1900</v>
      </c>
      <c r="C110" s="17"/>
      <c r="D110" s="18">
        <f t="shared" si="41"/>
        <v>1900</v>
      </c>
      <c r="E110" s="17">
        <v>1900</v>
      </c>
      <c r="F110" s="17"/>
      <c r="G110" s="18">
        <f t="shared" si="35"/>
        <v>1900</v>
      </c>
      <c r="H110" s="5"/>
      <c r="I110" s="5"/>
      <c r="J110" s="15">
        <f t="shared" si="7"/>
        <v>1900</v>
      </c>
      <c r="K110" s="15">
        <f t="shared" si="7"/>
        <v>0</v>
      </c>
      <c r="L110" s="15">
        <f t="shared" si="6"/>
        <v>1900</v>
      </c>
      <c r="M110" s="5"/>
      <c r="N110" s="5"/>
      <c r="O110" s="46">
        <f t="shared" si="31"/>
        <v>0</v>
      </c>
      <c r="P110" s="42">
        <f t="shared" si="25"/>
        <v>-1900</v>
      </c>
    </row>
    <row r="111" spans="1:16" ht="12.75" customHeight="1" x14ac:dyDescent="0.2">
      <c r="A111" s="4" t="s">
        <v>55</v>
      </c>
      <c r="B111" s="17">
        <v>1900</v>
      </c>
      <c r="C111" s="17"/>
      <c r="D111" s="18">
        <f t="shared" si="41"/>
        <v>1900</v>
      </c>
      <c r="E111" s="17">
        <v>1900</v>
      </c>
      <c r="F111" s="17"/>
      <c r="G111" s="18">
        <f t="shared" si="35"/>
        <v>1900</v>
      </c>
      <c r="H111" s="17"/>
      <c r="I111" s="15"/>
      <c r="J111" s="15">
        <f t="shared" si="7"/>
        <v>1900</v>
      </c>
      <c r="K111" s="15">
        <f t="shared" si="7"/>
        <v>0</v>
      </c>
      <c r="L111" s="15">
        <f t="shared" si="6"/>
        <v>1900</v>
      </c>
      <c r="M111" s="5"/>
      <c r="N111" s="5"/>
      <c r="O111" s="46">
        <f t="shared" si="31"/>
        <v>0</v>
      </c>
      <c r="P111" s="42">
        <f t="shared" si="25"/>
        <v>-1900</v>
      </c>
    </row>
    <row r="112" spans="1:16" ht="12.75" customHeight="1" x14ac:dyDescent="0.2">
      <c r="A112" s="4" t="s">
        <v>93</v>
      </c>
      <c r="B112" s="17">
        <v>1900</v>
      </c>
      <c r="C112" s="17"/>
      <c r="D112" s="18">
        <f t="shared" si="41"/>
        <v>1900</v>
      </c>
      <c r="E112" s="17">
        <v>1900</v>
      </c>
      <c r="F112" s="17"/>
      <c r="G112" s="18">
        <f t="shared" si="35"/>
        <v>1900</v>
      </c>
      <c r="H112" s="18"/>
      <c r="I112" s="5"/>
      <c r="J112" s="15">
        <f t="shared" si="7"/>
        <v>1900</v>
      </c>
      <c r="K112" s="15">
        <f t="shared" si="7"/>
        <v>0</v>
      </c>
      <c r="L112" s="15">
        <f t="shared" si="6"/>
        <v>1900</v>
      </c>
      <c r="M112" s="5"/>
      <c r="N112" s="5"/>
      <c r="O112" s="46">
        <f t="shared" si="31"/>
        <v>0</v>
      </c>
      <c r="P112" s="42">
        <f t="shared" si="25"/>
        <v>-1900</v>
      </c>
    </row>
    <row r="113" spans="1:16" ht="12.75" customHeight="1" x14ac:dyDescent="0.2">
      <c r="A113" s="4"/>
      <c r="B113" s="5"/>
      <c r="C113" s="5"/>
      <c r="D113" s="5"/>
      <c r="E113" s="5"/>
      <c r="F113" s="5"/>
      <c r="G113" s="18"/>
      <c r="H113" s="5"/>
      <c r="I113" s="5"/>
      <c r="J113" s="15"/>
      <c r="K113" s="15"/>
      <c r="L113" s="15"/>
      <c r="M113" s="42"/>
      <c r="N113" s="42"/>
      <c r="O113" s="46">
        <f t="shared" si="31"/>
        <v>0</v>
      </c>
      <c r="P113" s="42">
        <f t="shared" si="25"/>
        <v>0</v>
      </c>
    </row>
    <row r="114" spans="1:16" x14ac:dyDescent="0.2">
      <c r="A114" s="32"/>
      <c r="B114" s="25"/>
      <c r="C114" s="25"/>
      <c r="D114" s="25"/>
      <c r="E114" s="25"/>
      <c r="F114" s="25"/>
      <c r="G114" s="25"/>
      <c r="H114" s="40"/>
      <c r="I114" s="40"/>
      <c r="J114" s="40"/>
      <c r="K114" s="40"/>
      <c r="L114" s="40"/>
      <c r="M114" s="42"/>
      <c r="N114" s="42"/>
      <c r="O114" s="46">
        <f t="shared" si="31"/>
        <v>0</v>
      </c>
      <c r="P114" s="42">
        <f t="shared" si="25"/>
        <v>0</v>
      </c>
    </row>
    <row r="115" spans="1:16" x14ac:dyDescent="0.2">
      <c r="A115" s="2" t="s">
        <v>56</v>
      </c>
      <c r="B115" s="26">
        <f>SUM(B116:B119)</f>
        <v>10800</v>
      </c>
      <c r="C115" s="26">
        <f>SUM(C116:C119)</f>
        <v>0</v>
      </c>
      <c r="D115" s="26">
        <f>SUM(D116:D119)</f>
        <v>10800</v>
      </c>
      <c r="E115" s="26">
        <f t="shared" ref="E115:O115" si="42">SUM(E116:E119)</f>
        <v>10800</v>
      </c>
      <c r="F115" s="26">
        <f t="shared" si="42"/>
        <v>0</v>
      </c>
      <c r="G115" s="26">
        <f t="shared" si="42"/>
        <v>10800</v>
      </c>
      <c r="H115" s="26">
        <f t="shared" si="42"/>
        <v>0</v>
      </c>
      <c r="I115" s="26">
        <f t="shared" si="42"/>
        <v>0</v>
      </c>
      <c r="J115" s="26">
        <f t="shared" si="42"/>
        <v>10800</v>
      </c>
      <c r="K115" s="26">
        <f t="shared" si="42"/>
        <v>0</v>
      </c>
      <c r="L115" s="26">
        <f t="shared" si="42"/>
        <v>10800</v>
      </c>
      <c r="M115" s="26">
        <f t="shared" si="42"/>
        <v>0</v>
      </c>
      <c r="N115" s="26">
        <f t="shared" si="42"/>
        <v>0</v>
      </c>
      <c r="O115" s="26">
        <f t="shared" si="42"/>
        <v>0</v>
      </c>
      <c r="P115" s="49">
        <f t="shared" si="25"/>
        <v>-10800</v>
      </c>
    </row>
    <row r="116" spans="1:16" x14ac:dyDescent="0.2">
      <c r="A116" s="4" t="s">
        <v>57</v>
      </c>
      <c r="B116" s="17">
        <v>1900</v>
      </c>
      <c r="C116" s="17"/>
      <c r="D116" s="18">
        <f t="shared" ref="D116:D119" si="43">SUM(B116:C116)</f>
        <v>1900</v>
      </c>
      <c r="E116" s="17">
        <v>1900</v>
      </c>
      <c r="F116" s="17"/>
      <c r="G116" s="18">
        <f>SUM(E116:F116)</f>
        <v>1900</v>
      </c>
      <c r="H116" s="18"/>
      <c r="I116" s="5"/>
      <c r="J116" s="38">
        <f>SUM(E116,H116)</f>
        <v>1900</v>
      </c>
      <c r="K116" s="38">
        <f>SUM(F116,I116)</f>
        <v>0</v>
      </c>
      <c r="L116" s="5">
        <f>SUM(J116:K116)</f>
        <v>1900</v>
      </c>
      <c r="M116" s="5"/>
      <c r="N116" s="5"/>
      <c r="O116" s="46">
        <f t="shared" si="31"/>
        <v>0</v>
      </c>
      <c r="P116" s="42">
        <f t="shared" si="25"/>
        <v>-1900</v>
      </c>
    </row>
    <row r="117" spans="1:16" x14ac:dyDescent="0.2">
      <c r="A117" s="4" t="s">
        <v>58</v>
      </c>
      <c r="B117" s="17">
        <v>1900</v>
      </c>
      <c r="C117" s="17"/>
      <c r="D117" s="18">
        <f t="shared" si="43"/>
        <v>1900</v>
      </c>
      <c r="E117" s="17">
        <v>1900</v>
      </c>
      <c r="F117" s="17"/>
      <c r="G117" s="18">
        <f>SUM(E117:F117)</f>
        <v>1900</v>
      </c>
      <c r="H117" s="5"/>
      <c r="I117" s="5"/>
      <c r="J117" s="38">
        <f t="shared" ref="J117:K122" si="44">SUM(E117,H117)</f>
        <v>1900</v>
      </c>
      <c r="K117" s="38">
        <f t="shared" si="44"/>
        <v>0</v>
      </c>
      <c r="L117" s="5">
        <f t="shared" ref="L117:L122" si="45">SUM(J117:K117)</f>
        <v>1900</v>
      </c>
      <c r="M117" s="5"/>
      <c r="N117" s="5"/>
      <c r="O117" s="46">
        <f t="shared" si="31"/>
        <v>0</v>
      </c>
      <c r="P117" s="42">
        <f t="shared" si="25"/>
        <v>-1900</v>
      </c>
    </row>
    <row r="118" spans="1:16" x14ac:dyDescent="0.2">
      <c r="A118" s="4" t="s">
        <v>59</v>
      </c>
      <c r="B118" s="17">
        <v>2000</v>
      </c>
      <c r="C118" s="17"/>
      <c r="D118" s="18">
        <f t="shared" si="43"/>
        <v>2000</v>
      </c>
      <c r="E118" s="17">
        <v>2000</v>
      </c>
      <c r="F118" s="17"/>
      <c r="G118" s="18">
        <f t="shared" ref="G118:G119" si="46">SUM(E118:F118)</f>
        <v>2000</v>
      </c>
      <c r="H118" s="18"/>
      <c r="I118" s="18"/>
      <c r="J118" s="38">
        <f t="shared" si="44"/>
        <v>2000</v>
      </c>
      <c r="K118" s="38">
        <f t="shared" si="44"/>
        <v>0</v>
      </c>
      <c r="L118" s="5">
        <f t="shared" si="45"/>
        <v>2000</v>
      </c>
      <c r="M118" s="5"/>
      <c r="N118" s="5"/>
      <c r="O118" s="46">
        <f t="shared" si="31"/>
        <v>0</v>
      </c>
      <c r="P118" s="42">
        <f t="shared" si="25"/>
        <v>-2000</v>
      </c>
    </row>
    <row r="119" spans="1:16" x14ac:dyDescent="0.2">
      <c r="A119" s="4" t="s">
        <v>94</v>
      </c>
      <c r="B119" s="17">
        <v>5000</v>
      </c>
      <c r="C119" s="17"/>
      <c r="D119" s="18">
        <f t="shared" si="43"/>
        <v>5000</v>
      </c>
      <c r="E119" s="17">
        <v>5000</v>
      </c>
      <c r="F119" s="17"/>
      <c r="G119" s="18">
        <f t="shared" si="46"/>
        <v>5000</v>
      </c>
      <c r="H119" s="18"/>
      <c r="I119" s="5"/>
      <c r="J119" s="38">
        <f t="shared" si="44"/>
        <v>5000</v>
      </c>
      <c r="K119" s="38">
        <f t="shared" si="44"/>
        <v>0</v>
      </c>
      <c r="L119" s="5">
        <f t="shared" si="45"/>
        <v>5000</v>
      </c>
      <c r="M119" s="5"/>
      <c r="N119" s="5"/>
      <c r="O119" s="46">
        <f t="shared" si="31"/>
        <v>0</v>
      </c>
      <c r="P119" s="42">
        <f t="shared" si="25"/>
        <v>-5000</v>
      </c>
    </row>
    <row r="120" spans="1:16" x14ac:dyDescent="0.2">
      <c r="A120" s="4"/>
      <c r="B120" s="17"/>
      <c r="C120" s="17"/>
      <c r="D120" s="18"/>
      <c r="E120" s="17"/>
      <c r="F120" s="17"/>
      <c r="G120" s="18"/>
      <c r="H120" s="18"/>
      <c r="I120" s="5"/>
      <c r="J120" s="38"/>
      <c r="K120" s="38"/>
      <c r="L120" s="5"/>
      <c r="M120" s="5"/>
      <c r="N120" s="5"/>
      <c r="O120" s="46">
        <f t="shared" si="31"/>
        <v>0</v>
      </c>
      <c r="P120" s="42">
        <f t="shared" si="25"/>
        <v>0</v>
      </c>
    </row>
    <row r="121" spans="1:16" x14ac:dyDescent="0.2">
      <c r="A121" s="2" t="s">
        <v>136</v>
      </c>
      <c r="B121" s="34">
        <f>B122</f>
        <v>0</v>
      </c>
      <c r="C121" s="34">
        <f t="shared" ref="C121:O121" si="47">C122</f>
        <v>0</v>
      </c>
      <c r="D121" s="34">
        <f t="shared" si="47"/>
        <v>0</v>
      </c>
      <c r="E121" s="34">
        <f t="shared" si="47"/>
        <v>6180</v>
      </c>
      <c r="F121" s="34">
        <f t="shared" si="47"/>
        <v>0</v>
      </c>
      <c r="G121" s="34">
        <f t="shared" si="47"/>
        <v>6180</v>
      </c>
      <c r="H121" s="34">
        <f t="shared" si="47"/>
        <v>0</v>
      </c>
      <c r="I121" s="34">
        <f t="shared" si="47"/>
        <v>0</v>
      </c>
      <c r="J121" s="34">
        <f t="shared" si="47"/>
        <v>6180</v>
      </c>
      <c r="K121" s="34">
        <f t="shared" si="47"/>
        <v>0</v>
      </c>
      <c r="L121" s="34">
        <f t="shared" si="47"/>
        <v>6180</v>
      </c>
      <c r="M121" s="34">
        <f t="shared" si="47"/>
        <v>4865</v>
      </c>
      <c r="N121" s="34">
        <f t="shared" si="47"/>
        <v>1314</v>
      </c>
      <c r="O121" s="34">
        <f t="shared" si="47"/>
        <v>6179</v>
      </c>
      <c r="P121" s="49">
        <f t="shared" si="25"/>
        <v>-1</v>
      </c>
    </row>
    <row r="122" spans="1:16" x14ac:dyDescent="0.2">
      <c r="A122" s="4" t="s">
        <v>137</v>
      </c>
      <c r="B122" s="17"/>
      <c r="C122" s="17"/>
      <c r="D122" s="18"/>
      <c r="E122" s="17">
        <v>6180</v>
      </c>
      <c r="F122" s="17"/>
      <c r="G122" s="18">
        <f>SUM(E122:F122)</f>
        <v>6180</v>
      </c>
      <c r="H122" s="18"/>
      <c r="I122" s="5"/>
      <c r="J122" s="38">
        <f t="shared" si="44"/>
        <v>6180</v>
      </c>
      <c r="K122" s="38">
        <f t="shared" si="44"/>
        <v>0</v>
      </c>
      <c r="L122" s="5">
        <f t="shared" si="45"/>
        <v>6180</v>
      </c>
      <c r="M122" s="5">
        <v>4865</v>
      </c>
      <c r="N122" s="5">
        <v>1314</v>
      </c>
      <c r="O122" s="46">
        <f t="shared" si="31"/>
        <v>6179</v>
      </c>
      <c r="P122" s="42">
        <f t="shared" si="25"/>
        <v>-1</v>
      </c>
    </row>
    <row r="123" spans="1:16" x14ac:dyDescent="0.2">
      <c r="A123" s="4"/>
      <c r="B123" s="17"/>
      <c r="C123" s="17"/>
      <c r="D123" s="18"/>
      <c r="E123" s="17"/>
      <c r="F123" s="17"/>
      <c r="G123" s="18"/>
      <c r="H123" s="18"/>
      <c r="I123" s="5"/>
      <c r="J123" s="38"/>
      <c r="K123" s="15"/>
      <c r="L123" s="5"/>
      <c r="M123" s="5"/>
      <c r="N123" s="5"/>
      <c r="O123" s="46">
        <f t="shared" si="31"/>
        <v>0</v>
      </c>
      <c r="P123" s="42">
        <f t="shared" si="25"/>
        <v>0</v>
      </c>
    </row>
    <row r="124" spans="1:16" x14ac:dyDescent="0.2">
      <c r="A124" s="2" t="s">
        <v>60</v>
      </c>
      <c r="B124" s="3">
        <f>SUM(B125:B125)</f>
        <v>4000</v>
      </c>
      <c r="C124" s="3">
        <f>SUM(C125:C125)</f>
        <v>0</v>
      </c>
      <c r="D124" s="3">
        <f>SUM(D125:D125)</f>
        <v>4000</v>
      </c>
      <c r="E124" s="3">
        <f t="shared" ref="E124:O124" si="48">SUM(E125:E125)</f>
        <v>4000</v>
      </c>
      <c r="F124" s="3">
        <f t="shared" si="48"/>
        <v>0</v>
      </c>
      <c r="G124" s="3">
        <f t="shared" si="48"/>
        <v>4000</v>
      </c>
      <c r="H124" s="3">
        <f t="shared" si="48"/>
        <v>0</v>
      </c>
      <c r="I124" s="3">
        <f t="shared" si="48"/>
        <v>0</v>
      </c>
      <c r="J124" s="3">
        <f t="shared" si="48"/>
        <v>4000</v>
      </c>
      <c r="K124" s="3">
        <f t="shared" si="48"/>
        <v>0</v>
      </c>
      <c r="L124" s="3">
        <f t="shared" si="48"/>
        <v>4000</v>
      </c>
      <c r="M124" s="3">
        <f t="shared" si="48"/>
        <v>0</v>
      </c>
      <c r="N124" s="3">
        <f t="shared" si="48"/>
        <v>0</v>
      </c>
      <c r="O124" s="3">
        <f t="shared" si="48"/>
        <v>0</v>
      </c>
      <c r="P124" s="49">
        <f t="shared" si="25"/>
        <v>-4000</v>
      </c>
    </row>
    <row r="125" spans="1:16" x14ac:dyDescent="0.2">
      <c r="A125" s="4" t="s">
        <v>61</v>
      </c>
      <c r="B125" s="17">
        <v>4000</v>
      </c>
      <c r="C125" s="17"/>
      <c r="D125" s="18">
        <f>SUM(B125:C125)</f>
        <v>4000</v>
      </c>
      <c r="E125" s="17">
        <v>4000</v>
      </c>
      <c r="F125" s="17"/>
      <c r="G125" s="18">
        <f>SUM(E125:F125)</f>
        <v>4000</v>
      </c>
      <c r="H125" s="18"/>
      <c r="I125" s="5"/>
      <c r="J125" s="38">
        <f t="shared" ref="J125:K158" si="49">SUM(E125,H125)</f>
        <v>4000</v>
      </c>
      <c r="K125" s="15">
        <f t="shared" si="49"/>
        <v>0</v>
      </c>
      <c r="L125" s="5">
        <f t="shared" ref="L125:L146" si="50">SUM(J125:K125)</f>
        <v>4000</v>
      </c>
      <c r="M125" s="5"/>
      <c r="N125" s="5"/>
      <c r="O125" s="46">
        <f t="shared" si="31"/>
        <v>0</v>
      </c>
      <c r="P125" s="42">
        <f t="shared" si="25"/>
        <v>-4000</v>
      </c>
    </row>
    <row r="126" spans="1:16" x14ac:dyDescent="0.2">
      <c r="A126" s="4"/>
      <c r="B126" s="17"/>
      <c r="C126" s="17"/>
      <c r="D126" s="18"/>
      <c r="E126" s="17"/>
      <c r="F126" s="17"/>
      <c r="G126" s="18"/>
      <c r="H126" s="18"/>
      <c r="I126" s="5"/>
      <c r="J126" s="38"/>
      <c r="K126" s="15"/>
      <c r="L126" s="5"/>
      <c r="M126" s="5"/>
      <c r="N126" s="5"/>
      <c r="O126" s="46">
        <f t="shared" si="31"/>
        <v>0</v>
      </c>
      <c r="P126" s="42">
        <f t="shared" si="25"/>
        <v>0</v>
      </c>
    </row>
    <row r="127" spans="1:16" x14ac:dyDescent="0.2">
      <c r="A127" s="2" t="s">
        <v>120</v>
      </c>
      <c r="B127" s="34">
        <f>B128</f>
        <v>0</v>
      </c>
      <c r="C127" s="34">
        <f t="shared" ref="C127:O127" si="51">C128</f>
        <v>0</v>
      </c>
      <c r="D127" s="34">
        <f t="shared" si="51"/>
        <v>0</v>
      </c>
      <c r="E127" s="34">
        <f t="shared" si="51"/>
        <v>6537</v>
      </c>
      <c r="F127" s="34">
        <f t="shared" si="51"/>
        <v>0</v>
      </c>
      <c r="G127" s="34">
        <f t="shared" si="51"/>
        <v>6537</v>
      </c>
      <c r="H127" s="34">
        <f t="shared" si="51"/>
        <v>0</v>
      </c>
      <c r="I127" s="34">
        <f t="shared" si="51"/>
        <v>0</v>
      </c>
      <c r="J127" s="34">
        <f t="shared" si="51"/>
        <v>6537</v>
      </c>
      <c r="K127" s="34">
        <f t="shared" si="51"/>
        <v>0</v>
      </c>
      <c r="L127" s="34">
        <f t="shared" si="51"/>
        <v>6537</v>
      </c>
      <c r="M127" s="34">
        <f t="shared" si="51"/>
        <v>5147</v>
      </c>
      <c r="N127" s="34">
        <f t="shared" si="51"/>
        <v>1390</v>
      </c>
      <c r="O127" s="34">
        <f t="shared" si="51"/>
        <v>6537</v>
      </c>
      <c r="P127" s="49">
        <f t="shared" si="25"/>
        <v>0</v>
      </c>
    </row>
    <row r="128" spans="1:16" x14ac:dyDescent="0.2">
      <c r="A128" s="4" t="s">
        <v>121</v>
      </c>
      <c r="B128" s="17"/>
      <c r="C128" s="17"/>
      <c r="D128" s="18"/>
      <c r="E128" s="17">
        <v>6537</v>
      </c>
      <c r="F128" s="17"/>
      <c r="G128" s="18">
        <f>SUM(E128:F128)</f>
        <v>6537</v>
      </c>
      <c r="H128" s="18"/>
      <c r="I128" s="5"/>
      <c r="J128" s="38">
        <f>SUM(E128,H128)</f>
        <v>6537</v>
      </c>
      <c r="K128" s="38">
        <f>SUM(F128,I128)</f>
        <v>0</v>
      </c>
      <c r="L128" s="5">
        <f>SUM(J128:K128)</f>
        <v>6537</v>
      </c>
      <c r="M128" s="5">
        <v>5147</v>
      </c>
      <c r="N128" s="5">
        <v>1390</v>
      </c>
      <c r="O128" s="47">
        <f t="shared" si="31"/>
        <v>6537</v>
      </c>
      <c r="P128" s="42">
        <f t="shared" si="25"/>
        <v>0</v>
      </c>
    </row>
    <row r="129" spans="1:16" x14ac:dyDescent="0.2">
      <c r="A129" s="4"/>
      <c r="B129" s="17"/>
      <c r="C129" s="17"/>
      <c r="D129" s="18"/>
      <c r="E129" s="17"/>
      <c r="F129" s="17"/>
      <c r="G129" s="18"/>
      <c r="H129" s="18"/>
      <c r="I129" s="5"/>
      <c r="J129" s="38"/>
      <c r="K129" s="15"/>
      <c r="L129" s="5"/>
      <c r="M129" s="5"/>
      <c r="N129" s="5"/>
      <c r="O129" s="47">
        <f t="shared" si="31"/>
        <v>0</v>
      </c>
      <c r="P129" s="42">
        <f t="shared" si="25"/>
        <v>0</v>
      </c>
    </row>
    <row r="130" spans="1:16" x14ac:dyDescent="0.2">
      <c r="A130" s="3" t="s">
        <v>9</v>
      </c>
      <c r="B130" s="26">
        <f>SUM(B131:B147)</f>
        <v>7953</v>
      </c>
      <c r="C130" s="26">
        <f t="shared" ref="C130:O130" si="52">SUM(C131:C147)</f>
        <v>500</v>
      </c>
      <c r="D130" s="26">
        <f t="shared" si="52"/>
        <v>8453</v>
      </c>
      <c r="E130" s="26">
        <f t="shared" si="52"/>
        <v>9010</v>
      </c>
      <c r="F130" s="26">
        <f t="shared" si="52"/>
        <v>500</v>
      </c>
      <c r="G130" s="26">
        <f t="shared" si="52"/>
        <v>9510</v>
      </c>
      <c r="H130" s="26">
        <f t="shared" si="52"/>
        <v>464</v>
      </c>
      <c r="I130" s="26">
        <f t="shared" si="52"/>
        <v>0</v>
      </c>
      <c r="J130" s="26">
        <f t="shared" si="52"/>
        <v>9474</v>
      </c>
      <c r="K130" s="26">
        <f t="shared" si="52"/>
        <v>500</v>
      </c>
      <c r="L130" s="26">
        <f t="shared" si="52"/>
        <v>9974</v>
      </c>
      <c r="M130" s="26">
        <f t="shared" si="52"/>
        <v>2388</v>
      </c>
      <c r="N130" s="26">
        <f t="shared" si="52"/>
        <v>643</v>
      </c>
      <c r="O130" s="26">
        <f t="shared" si="52"/>
        <v>3031</v>
      </c>
      <c r="P130" s="49">
        <f t="shared" si="25"/>
        <v>-6943</v>
      </c>
    </row>
    <row r="131" spans="1:16" x14ac:dyDescent="0.2">
      <c r="A131" s="5" t="s">
        <v>40</v>
      </c>
      <c r="B131" s="18">
        <v>1000</v>
      </c>
      <c r="C131" s="18"/>
      <c r="D131" s="18">
        <f t="shared" ref="D131:D139" si="53">SUM(B131:C131)</f>
        <v>1000</v>
      </c>
      <c r="E131" s="18">
        <v>1000</v>
      </c>
      <c r="F131" s="18"/>
      <c r="G131" s="18">
        <f t="shared" ref="G131:G146" si="54">SUM(E131:F131)</f>
        <v>1000</v>
      </c>
      <c r="H131" s="5"/>
      <c r="I131" s="5"/>
      <c r="J131" s="38">
        <f t="shared" si="49"/>
        <v>1000</v>
      </c>
      <c r="K131" s="15">
        <f t="shared" si="49"/>
        <v>0</v>
      </c>
      <c r="L131" s="5">
        <f t="shared" si="50"/>
        <v>1000</v>
      </c>
      <c r="M131" s="5">
        <f>157+253</f>
        <v>410</v>
      </c>
      <c r="N131" s="5">
        <f>42+69</f>
        <v>111</v>
      </c>
      <c r="O131" s="47">
        <f t="shared" si="31"/>
        <v>521</v>
      </c>
      <c r="P131" s="42">
        <f t="shared" si="25"/>
        <v>-479</v>
      </c>
    </row>
    <row r="132" spans="1:16" x14ac:dyDescent="0.2">
      <c r="A132" s="5" t="s">
        <v>7</v>
      </c>
      <c r="B132" s="18"/>
      <c r="C132" s="18"/>
      <c r="D132" s="18"/>
      <c r="E132" s="18"/>
      <c r="F132" s="18"/>
      <c r="G132" s="18"/>
      <c r="H132" s="5"/>
      <c r="I132" s="5"/>
      <c r="J132" s="38"/>
      <c r="K132" s="15"/>
      <c r="L132" s="5"/>
      <c r="M132" s="5">
        <v>72</v>
      </c>
      <c r="N132" s="5">
        <v>20</v>
      </c>
      <c r="O132" s="47">
        <f t="shared" si="31"/>
        <v>92</v>
      </c>
      <c r="P132" s="42">
        <f t="shared" si="25"/>
        <v>92</v>
      </c>
    </row>
    <row r="133" spans="1:16" x14ac:dyDescent="0.2">
      <c r="A133" s="5" t="s">
        <v>126</v>
      </c>
      <c r="B133" s="18"/>
      <c r="C133" s="18"/>
      <c r="D133" s="18"/>
      <c r="E133" s="18">
        <v>203</v>
      </c>
      <c r="F133" s="18"/>
      <c r="G133" s="18">
        <f t="shared" si="54"/>
        <v>203</v>
      </c>
      <c r="H133" s="5"/>
      <c r="I133" s="5"/>
      <c r="J133" s="38">
        <f t="shared" si="49"/>
        <v>203</v>
      </c>
      <c r="K133" s="15">
        <f t="shared" si="49"/>
        <v>0</v>
      </c>
      <c r="L133" s="5">
        <f t="shared" si="50"/>
        <v>203</v>
      </c>
      <c r="M133" s="5">
        <f>20+140</f>
        <v>160</v>
      </c>
      <c r="N133" s="5">
        <v>42</v>
      </c>
      <c r="O133" s="47">
        <f t="shared" si="31"/>
        <v>202</v>
      </c>
      <c r="P133" s="42">
        <f t="shared" si="25"/>
        <v>-1</v>
      </c>
    </row>
    <row r="134" spans="1:16" x14ac:dyDescent="0.2">
      <c r="A134" s="5" t="s">
        <v>62</v>
      </c>
      <c r="B134" s="18">
        <v>4445</v>
      </c>
      <c r="C134" s="17"/>
      <c r="D134" s="18">
        <f t="shared" si="53"/>
        <v>4445</v>
      </c>
      <c r="E134" s="18">
        <v>4445</v>
      </c>
      <c r="F134" s="17"/>
      <c r="G134" s="18">
        <f t="shared" si="54"/>
        <v>4445</v>
      </c>
      <c r="H134" s="5"/>
      <c r="I134" s="5"/>
      <c r="J134" s="38">
        <f t="shared" si="49"/>
        <v>4445</v>
      </c>
      <c r="K134" s="15">
        <f t="shared" si="49"/>
        <v>0</v>
      </c>
      <c r="L134" s="5">
        <f t="shared" si="50"/>
        <v>4445</v>
      </c>
      <c r="M134" s="5"/>
      <c r="N134" s="5"/>
      <c r="O134" s="47">
        <f t="shared" si="31"/>
        <v>0</v>
      </c>
      <c r="P134" s="42">
        <f t="shared" si="25"/>
        <v>-4445</v>
      </c>
    </row>
    <row r="135" spans="1:16" x14ac:dyDescent="0.2">
      <c r="A135" s="5" t="s">
        <v>63</v>
      </c>
      <c r="B135" s="18">
        <v>508</v>
      </c>
      <c r="C135" s="17"/>
      <c r="D135" s="18">
        <f t="shared" si="53"/>
        <v>508</v>
      </c>
      <c r="E135" s="18">
        <v>508</v>
      </c>
      <c r="F135" s="17"/>
      <c r="G135" s="18">
        <f t="shared" si="54"/>
        <v>508</v>
      </c>
      <c r="H135" s="5"/>
      <c r="I135" s="5"/>
      <c r="J135" s="38">
        <f t="shared" si="49"/>
        <v>508</v>
      </c>
      <c r="K135" s="15">
        <f t="shared" si="49"/>
        <v>0</v>
      </c>
      <c r="L135" s="5">
        <f t="shared" si="50"/>
        <v>508</v>
      </c>
      <c r="M135" s="5"/>
      <c r="N135" s="5"/>
      <c r="O135" s="47">
        <f t="shared" si="31"/>
        <v>0</v>
      </c>
      <c r="P135" s="42">
        <f t="shared" si="25"/>
        <v>-508</v>
      </c>
    </row>
    <row r="136" spans="1:16" x14ac:dyDescent="0.2">
      <c r="A136" s="5" t="s">
        <v>168</v>
      </c>
      <c r="B136" s="18"/>
      <c r="C136" s="17"/>
      <c r="D136" s="18"/>
      <c r="E136" s="18"/>
      <c r="F136" s="17"/>
      <c r="G136" s="18"/>
      <c r="H136" s="5"/>
      <c r="I136" s="5"/>
      <c r="J136" s="38"/>
      <c r="K136" s="15"/>
      <c r="L136" s="5"/>
      <c r="M136" s="5">
        <v>11</v>
      </c>
      <c r="N136" s="5">
        <v>3</v>
      </c>
      <c r="O136" s="47">
        <f t="shared" si="31"/>
        <v>14</v>
      </c>
      <c r="P136" s="42">
        <f t="shared" si="25"/>
        <v>14</v>
      </c>
    </row>
    <row r="137" spans="1:16" x14ac:dyDescent="0.2">
      <c r="A137" s="5" t="s">
        <v>22</v>
      </c>
      <c r="B137" s="18">
        <v>2000</v>
      </c>
      <c r="C137" s="17"/>
      <c r="D137" s="18">
        <f t="shared" si="53"/>
        <v>2000</v>
      </c>
      <c r="E137" s="18">
        <v>2000</v>
      </c>
      <c r="F137" s="17"/>
      <c r="G137" s="18">
        <f t="shared" si="54"/>
        <v>2000</v>
      </c>
      <c r="H137" s="5"/>
      <c r="I137" s="5"/>
      <c r="J137" s="38">
        <f t="shared" si="49"/>
        <v>2000</v>
      </c>
      <c r="K137" s="15">
        <f t="shared" si="49"/>
        <v>0</v>
      </c>
      <c r="L137" s="5">
        <f t="shared" si="50"/>
        <v>2000</v>
      </c>
      <c r="M137" s="5">
        <v>120</v>
      </c>
      <c r="N137" s="5">
        <v>32</v>
      </c>
      <c r="O137" s="47">
        <f t="shared" si="31"/>
        <v>152</v>
      </c>
      <c r="P137" s="42">
        <f t="shared" si="25"/>
        <v>-1848</v>
      </c>
    </row>
    <row r="138" spans="1:16" x14ac:dyDescent="0.2">
      <c r="A138" s="5" t="s">
        <v>123</v>
      </c>
      <c r="B138" s="18"/>
      <c r="C138" s="17"/>
      <c r="D138" s="18"/>
      <c r="E138" s="18">
        <v>762</v>
      </c>
      <c r="F138" s="17"/>
      <c r="G138" s="18">
        <f t="shared" si="54"/>
        <v>762</v>
      </c>
      <c r="H138" s="5">
        <v>138</v>
      </c>
      <c r="I138" s="5"/>
      <c r="J138" s="38">
        <f t="shared" si="49"/>
        <v>900</v>
      </c>
      <c r="K138" s="15">
        <f t="shared" si="49"/>
        <v>0</v>
      </c>
      <c r="L138" s="5">
        <f t="shared" si="50"/>
        <v>900</v>
      </c>
      <c r="M138" s="5">
        <f>360+464</f>
        <v>824</v>
      </c>
      <c r="N138" s="5">
        <f>98+125</f>
        <v>223</v>
      </c>
      <c r="O138" s="47">
        <f t="shared" si="31"/>
        <v>1047</v>
      </c>
      <c r="P138" s="42">
        <f t="shared" si="25"/>
        <v>147</v>
      </c>
    </row>
    <row r="139" spans="1:16" x14ac:dyDescent="0.2">
      <c r="A139" s="5" t="s">
        <v>39</v>
      </c>
      <c r="B139" s="17"/>
      <c r="C139" s="17">
        <v>500</v>
      </c>
      <c r="D139" s="18">
        <f t="shared" si="53"/>
        <v>500</v>
      </c>
      <c r="E139" s="17"/>
      <c r="F139" s="17">
        <v>500</v>
      </c>
      <c r="G139" s="18">
        <f t="shared" si="54"/>
        <v>500</v>
      </c>
      <c r="H139" s="5"/>
      <c r="I139" s="5"/>
      <c r="J139" s="38">
        <f t="shared" si="49"/>
        <v>0</v>
      </c>
      <c r="K139" s="15">
        <f t="shared" si="49"/>
        <v>500</v>
      </c>
      <c r="L139" s="5">
        <f t="shared" si="50"/>
        <v>500</v>
      </c>
      <c r="M139" s="5">
        <v>130</v>
      </c>
      <c r="N139" s="5">
        <v>35</v>
      </c>
      <c r="O139" s="47">
        <f t="shared" si="31"/>
        <v>165</v>
      </c>
      <c r="P139" s="42">
        <f t="shared" si="25"/>
        <v>-335</v>
      </c>
    </row>
    <row r="140" spans="1:16" x14ac:dyDescent="0.2">
      <c r="A140" s="5" t="s">
        <v>165</v>
      </c>
      <c r="B140" s="17"/>
      <c r="C140" s="17"/>
      <c r="D140" s="18"/>
      <c r="E140" s="17"/>
      <c r="F140" s="17"/>
      <c r="G140" s="18"/>
      <c r="H140" s="5"/>
      <c r="I140" s="5"/>
      <c r="J140" s="38"/>
      <c r="K140" s="15"/>
      <c r="L140" s="5"/>
      <c r="M140" s="5">
        <v>17</v>
      </c>
      <c r="N140" s="5">
        <v>5</v>
      </c>
      <c r="O140" s="47">
        <f t="shared" si="31"/>
        <v>22</v>
      </c>
      <c r="P140" s="42">
        <f t="shared" ref="P140:P159" si="55">SUM(O140-L140)</f>
        <v>22</v>
      </c>
    </row>
    <row r="141" spans="1:16" x14ac:dyDescent="0.2">
      <c r="A141" s="5" t="s">
        <v>150</v>
      </c>
      <c r="B141" s="17"/>
      <c r="C141" s="17"/>
      <c r="D141" s="18"/>
      <c r="E141" s="17"/>
      <c r="F141" s="17"/>
      <c r="G141" s="18"/>
      <c r="H141" s="5">
        <v>326</v>
      </c>
      <c r="I141" s="5"/>
      <c r="J141" s="38">
        <f t="shared" si="49"/>
        <v>326</v>
      </c>
      <c r="K141" s="15">
        <f t="shared" si="49"/>
        <v>0</v>
      </c>
      <c r="L141" s="5">
        <f t="shared" si="50"/>
        <v>326</v>
      </c>
      <c r="M141" s="5">
        <v>256</v>
      </c>
      <c r="N141" s="5">
        <v>69</v>
      </c>
      <c r="O141" s="47">
        <f t="shared" si="31"/>
        <v>325</v>
      </c>
      <c r="P141" s="42">
        <f t="shared" si="55"/>
        <v>-1</v>
      </c>
    </row>
    <row r="142" spans="1:16" x14ac:dyDescent="0.2">
      <c r="A142" s="5" t="s">
        <v>164</v>
      </c>
      <c r="B142" s="17"/>
      <c r="C142" s="17"/>
      <c r="D142" s="18"/>
      <c r="E142" s="17"/>
      <c r="F142" s="17"/>
      <c r="G142" s="18"/>
      <c r="H142" s="5"/>
      <c r="I142" s="5"/>
      <c r="J142" s="38"/>
      <c r="K142" s="15"/>
      <c r="L142" s="5"/>
      <c r="M142" s="5">
        <v>116</v>
      </c>
      <c r="N142" s="5">
        <v>31</v>
      </c>
      <c r="O142" s="47">
        <f t="shared" si="31"/>
        <v>147</v>
      </c>
      <c r="P142" s="42">
        <f t="shared" si="55"/>
        <v>147</v>
      </c>
    </row>
    <row r="143" spans="1:16" x14ac:dyDescent="0.2">
      <c r="A143" s="5" t="s">
        <v>169</v>
      </c>
      <c r="B143" s="17"/>
      <c r="C143" s="17"/>
      <c r="D143" s="18"/>
      <c r="E143" s="17"/>
      <c r="F143" s="17"/>
      <c r="G143" s="18"/>
      <c r="H143" s="5"/>
      <c r="I143" s="5"/>
      <c r="J143" s="38"/>
      <c r="K143" s="15"/>
      <c r="L143" s="5"/>
      <c r="M143" s="5">
        <v>103</v>
      </c>
      <c r="N143" s="5">
        <v>28</v>
      </c>
      <c r="O143" s="47">
        <f t="shared" si="31"/>
        <v>131</v>
      </c>
      <c r="P143" s="42">
        <f t="shared" si="55"/>
        <v>131</v>
      </c>
    </row>
    <row r="144" spans="1:16" x14ac:dyDescent="0.2">
      <c r="A144" s="5" t="s">
        <v>166</v>
      </c>
      <c r="B144" s="17"/>
      <c r="C144" s="17"/>
      <c r="D144" s="18"/>
      <c r="E144" s="17"/>
      <c r="F144" s="17"/>
      <c r="G144" s="18"/>
      <c r="H144" s="5"/>
      <c r="I144" s="5"/>
      <c r="J144" s="38"/>
      <c r="K144" s="15"/>
      <c r="L144" s="5"/>
      <c r="M144" s="5">
        <v>17</v>
      </c>
      <c r="N144" s="5">
        <v>4</v>
      </c>
      <c r="O144" s="47">
        <f t="shared" si="31"/>
        <v>21</v>
      </c>
      <c r="P144" s="42">
        <f t="shared" si="55"/>
        <v>21</v>
      </c>
    </row>
    <row r="145" spans="1:16" x14ac:dyDescent="0.2">
      <c r="A145" s="5" t="s">
        <v>56</v>
      </c>
      <c r="B145" s="17"/>
      <c r="C145" s="17"/>
      <c r="D145" s="18"/>
      <c r="E145" s="17"/>
      <c r="F145" s="17"/>
      <c r="G145" s="18"/>
      <c r="H145" s="5"/>
      <c r="I145" s="5"/>
      <c r="J145" s="38"/>
      <c r="K145" s="15"/>
      <c r="L145" s="5"/>
      <c r="M145" s="5">
        <v>17</v>
      </c>
      <c r="N145" s="5">
        <v>4</v>
      </c>
      <c r="O145" s="47">
        <f t="shared" si="31"/>
        <v>21</v>
      </c>
      <c r="P145" s="42">
        <f t="shared" si="55"/>
        <v>21</v>
      </c>
    </row>
    <row r="146" spans="1:16" x14ac:dyDescent="0.2">
      <c r="A146" s="4" t="s">
        <v>136</v>
      </c>
      <c r="B146" s="17"/>
      <c r="C146" s="17"/>
      <c r="D146" s="18"/>
      <c r="E146" s="17">
        <v>92</v>
      </c>
      <c r="F146" s="17"/>
      <c r="G146" s="18">
        <f t="shared" si="54"/>
        <v>92</v>
      </c>
      <c r="H146" s="5"/>
      <c r="I146" s="5"/>
      <c r="J146" s="38">
        <f t="shared" si="49"/>
        <v>92</v>
      </c>
      <c r="K146" s="15">
        <f t="shared" si="49"/>
        <v>0</v>
      </c>
      <c r="L146" s="5">
        <f t="shared" si="50"/>
        <v>92</v>
      </c>
      <c r="M146" s="5">
        <v>118</v>
      </c>
      <c r="N146" s="5">
        <v>32</v>
      </c>
      <c r="O146" s="47">
        <f t="shared" si="31"/>
        <v>150</v>
      </c>
      <c r="P146" s="42">
        <f t="shared" si="55"/>
        <v>58</v>
      </c>
    </row>
    <row r="147" spans="1:16" x14ac:dyDescent="0.2">
      <c r="A147" s="4" t="s">
        <v>167</v>
      </c>
      <c r="B147" s="17"/>
      <c r="C147" s="17"/>
      <c r="D147" s="18"/>
      <c r="E147" s="17"/>
      <c r="F147" s="17"/>
      <c r="G147" s="18"/>
      <c r="H147" s="5"/>
      <c r="I147" s="5"/>
      <c r="J147" s="38"/>
      <c r="K147" s="15"/>
      <c r="L147" s="5"/>
      <c r="M147" s="5">
        <v>17</v>
      </c>
      <c r="N147" s="5">
        <v>4</v>
      </c>
      <c r="O147" s="47">
        <f t="shared" si="31"/>
        <v>21</v>
      </c>
      <c r="P147" s="42">
        <f t="shared" si="55"/>
        <v>21</v>
      </c>
    </row>
    <row r="148" spans="1:16" x14ac:dyDescent="0.2">
      <c r="A148" s="5"/>
      <c r="B148" s="17"/>
      <c r="C148" s="17"/>
      <c r="D148" s="18"/>
      <c r="E148" s="17"/>
      <c r="F148" s="17"/>
      <c r="G148" s="18"/>
      <c r="H148" s="5"/>
      <c r="I148" s="5"/>
      <c r="J148" s="38"/>
      <c r="K148" s="15"/>
      <c r="L148" s="5"/>
      <c r="M148" s="5"/>
      <c r="N148" s="5"/>
      <c r="O148" s="47">
        <f t="shared" si="31"/>
        <v>0</v>
      </c>
      <c r="P148" s="42">
        <f t="shared" si="55"/>
        <v>0</v>
      </c>
    </row>
    <row r="149" spans="1:16" x14ac:dyDescent="0.2">
      <c r="A149" s="8" t="s">
        <v>10</v>
      </c>
      <c r="B149" s="36">
        <f>SUM(B151,B154:B158)</f>
        <v>13000</v>
      </c>
      <c r="C149" s="36">
        <f>SUM(C151,C154:C158)</f>
        <v>0</v>
      </c>
      <c r="D149" s="36">
        <f>SUM(D151,D154:D158)</f>
        <v>13000</v>
      </c>
      <c r="E149" s="36">
        <f t="shared" ref="E149:L149" si="56">SUM(E151,E154:E158)</f>
        <v>13000</v>
      </c>
      <c r="F149" s="36">
        <f t="shared" si="56"/>
        <v>0</v>
      </c>
      <c r="G149" s="36">
        <f t="shared" si="56"/>
        <v>13000</v>
      </c>
      <c r="H149" s="36">
        <f t="shared" si="56"/>
        <v>0</v>
      </c>
      <c r="I149" s="36">
        <f t="shared" si="56"/>
        <v>0</v>
      </c>
      <c r="J149" s="36">
        <f t="shared" si="56"/>
        <v>13000</v>
      </c>
      <c r="K149" s="36">
        <f t="shared" si="56"/>
        <v>0</v>
      </c>
      <c r="L149" s="36">
        <f t="shared" si="56"/>
        <v>13000</v>
      </c>
      <c r="M149" s="36">
        <f>SUM(M151:M158)</f>
        <v>2577</v>
      </c>
      <c r="N149" s="36">
        <f t="shared" ref="N149:O149" si="57">SUM(N151:N158)</f>
        <v>696</v>
      </c>
      <c r="O149" s="48">
        <f t="shared" si="57"/>
        <v>3273</v>
      </c>
      <c r="P149" s="36">
        <f t="shared" si="55"/>
        <v>-9727</v>
      </c>
    </row>
    <row r="150" spans="1:16" x14ac:dyDescent="0.2">
      <c r="A150" s="2" t="s">
        <v>21</v>
      </c>
      <c r="B150" s="17"/>
      <c r="C150" s="17"/>
      <c r="D150" s="18"/>
      <c r="E150" s="17"/>
      <c r="F150" s="17"/>
      <c r="G150" s="18"/>
      <c r="H150" s="5"/>
      <c r="I150" s="18"/>
      <c r="J150" s="38"/>
      <c r="K150" s="15"/>
      <c r="L150" s="5"/>
      <c r="M150" s="5"/>
      <c r="N150" s="5"/>
      <c r="O150" s="46">
        <f t="shared" si="31"/>
        <v>0</v>
      </c>
      <c r="P150" s="42">
        <f t="shared" si="55"/>
        <v>0</v>
      </c>
    </row>
    <row r="151" spans="1:16" x14ac:dyDescent="0.2">
      <c r="A151" s="14" t="s">
        <v>29</v>
      </c>
      <c r="B151" s="26">
        <f>SUM(B152:B152)</f>
        <v>2500</v>
      </c>
      <c r="C151" s="26">
        <f t="shared" ref="C151:L151" si="58">SUM(C152:C152)</f>
        <v>0</v>
      </c>
      <c r="D151" s="26">
        <f t="shared" si="58"/>
        <v>2500</v>
      </c>
      <c r="E151" s="26">
        <f t="shared" si="58"/>
        <v>2500</v>
      </c>
      <c r="F151" s="26">
        <f t="shared" si="58"/>
        <v>0</v>
      </c>
      <c r="G151" s="26">
        <f t="shared" si="58"/>
        <v>2500</v>
      </c>
      <c r="H151" s="26">
        <f t="shared" si="58"/>
        <v>0</v>
      </c>
      <c r="I151" s="26">
        <f t="shared" si="58"/>
        <v>0</v>
      </c>
      <c r="J151" s="26">
        <f t="shared" si="58"/>
        <v>2500</v>
      </c>
      <c r="K151" s="26">
        <f t="shared" si="58"/>
        <v>0</v>
      </c>
      <c r="L151" s="26">
        <f t="shared" si="58"/>
        <v>2500</v>
      </c>
      <c r="M151" s="5"/>
      <c r="N151" s="5"/>
      <c r="O151" s="46">
        <f t="shared" si="31"/>
        <v>0</v>
      </c>
      <c r="P151" s="42"/>
    </row>
    <row r="152" spans="1:16" x14ac:dyDescent="0.2">
      <c r="A152" s="19" t="s">
        <v>25</v>
      </c>
      <c r="B152" s="17">
        <v>2500</v>
      </c>
      <c r="C152" s="17"/>
      <c r="D152" s="18">
        <f t="shared" ref="D152:D158" si="59">SUM(B152:C152)</f>
        <v>2500</v>
      </c>
      <c r="E152" s="17">
        <v>2500</v>
      </c>
      <c r="F152" s="17"/>
      <c r="G152" s="18">
        <f>SUM(E152:F152)</f>
        <v>2500</v>
      </c>
      <c r="H152" s="5"/>
      <c r="I152" s="18"/>
      <c r="J152" s="38">
        <f t="shared" ref="J152:K153" si="60">SUM(E152,H152)</f>
        <v>2500</v>
      </c>
      <c r="K152" s="38">
        <f t="shared" si="60"/>
        <v>0</v>
      </c>
      <c r="L152" s="5">
        <f t="shared" ref="L152:L153" si="61">SUM(J152:K152)</f>
        <v>2500</v>
      </c>
      <c r="M152" s="5">
        <v>899</v>
      </c>
      <c r="N152" s="5">
        <v>243</v>
      </c>
      <c r="O152" s="46">
        <f t="shared" si="31"/>
        <v>1142</v>
      </c>
      <c r="P152" s="42"/>
    </row>
    <row r="153" spans="1:16" x14ac:dyDescent="0.2">
      <c r="A153" s="19"/>
      <c r="B153" s="17"/>
      <c r="C153" s="17"/>
      <c r="D153" s="18"/>
      <c r="E153" s="17"/>
      <c r="F153" s="17"/>
      <c r="G153" s="18"/>
      <c r="H153" s="17"/>
      <c r="I153" s="17"/>
      <c r="J153" s="38">
        <f t="shared" si="60"/>
        <v>0</v>
      </c>
      <c r="K153" s="38">
        <f t="shared" si="60"/>
        <v>0</v>
      </c>
      <c r="L153" s="5">
        <f t="shared" si="61"/>
        <v>0</v>
      </c>
      <c r="M153" s="5"/>
      <c r="N153" s="5"/>
      <c r="O153" s="46">
        <f t="shared" si="31"/>
        <v>0</v>
      </c>
      <c r="P153" s="42"/>
    </row>
    <row r="154" spans="1:16" x14ac:dyDescent="0.2">
      <c r="A154" s="19" t="s">
        <v>95</v>
      </c>
      <c r="B154" s="17">
        <v>2500</v>
      </c>
      <c r="C154" s="17"/>
      <c r="D154" s="18">
        <f t="shared" si="59"/>
        <v>2500</v>
      </c>
      <c r="E154" s="17">
        <v>2500</v>
      </c>
      <c r="F154" s="17"/>
      <c r="G154" s="18">
        <f t="shared" ref="G154:G158" si="62">SUM(E154:F154)</f>
        <v>2500</v>
      </c>
      <c r="H154" s="5"/>
      <c r="I154" s="18"/>
      <c r="J154" s="38">
        <f>SUM(E154,H154)</f>
        <v>2500</v>
      </c>
      <c r="K154" s="38">
        <f>SUM(F154,I154)</f>
        <v>0</v>
      </c>
      <c r="L154" s="5">
        <f>SUM(J154:K154)</f>
        <v>2500</v>
      </c>
      <c r="M154" s="5"/>
      <c r="N154" s="5"/>
      <c r="O154" s="46">
        <f t="shared" si="31"/>
        <v>0</v>
      </c>
      <c r="P154" s="42"/>
    </row>
    <row r="155" spans="1:16" x14ac:dyDescent="0.2">
      <c r="A155" s="19" t="s">
        <v>96</v>
      </c>
      <c r="B155" s="17">
        <v>2500</v>
      </c>
      <c r="C155" s="17"/>
      <c r="D155" s="18">
        <f t="shared" si="59"/>
        <v>2500</v>
      </c>
      <c r="E155" s="17">
        <v>2500</v>
      </c>
      <c r="F155" s="17"/>
      <c r="G155" s="18">
        <f t="shared" si="62"/>
        <v>2500</v>
      </c>
      <c r="H155" s="5"/>
      <c r="I155" s="5"/>
      <c r="J155" s="38">
        <f t="shared" ref="J155:K158" si="63">SUM(E155,H155)</f>
        <v>2500</v>
      </c>
      <c r="K155" s="38">
        <f t="shared" si="63"/>
        <v>0</v>
      </c>
      <c r="L155" s="5">
        <f t="shared" ref="L155:L158" si="64">SUM(J155:K155)</f>
        <v>2500</v>
      </c>
      <c r="M155" s="5"/>
      <c r="N155" s="5"/>
      <c r="O155" s="46">
        <f t="shared" ref="O155:O205" si="65">SUM(M155:N155)</f>
        <v>0</v>
      </c>
      <c r="P155" s="42"/>
    </row>
    <row r="156" spans="1:16" x14ac:dyDescent="0.2">
      <c r="A156" s="19" t="s">
        <v>146</v>
      </c>
      <c r="B156" s="17"/>
      <c r="C156" s="17"/>
      <c r="D156" s="18"/>
      <c r="E156" s="17"/>
      <c r="F156" s="17"/>
      <c r="G156" s="18"/>
      <c r="H156" s="5"/>
      <c r="I156" s="5"/>
      <c r="J156" s="38"/>
      <c r="K156" s="38"/>
      <c r="L156" s="5"/>
      <c r="M156" s="5">
        <v>786</v>
      </c>
      <c r="N156" s="5">
        <v>212</v>
      </c>
      <c r="O156" s="46">
        <f t="shared" si="65"/>
        <v>998</v>
      </c>
      <c r="P156" s="42"/>
    </row>
    <row r="157" spans="1:16" x14ac:dyDescent="0.2">
      <c r="A157" s="4" t="s">
        <v>24</v>
      </c>
      <c r="B157" s="17">
        <v>4500</v>
      </c>
      <c r="C157" s="17"/>
      <c r="D157" s="18">
        <f t="shared" si="59"/>
        <v>4500</v>
      </c>
      <c r="E157" s="18">
        <v>4500</v>
      </c>
      <c r="F157" s="18"/>
      <c r="G157" s="18">
        <f t="shared" si="62"/>
        <v>4500</v>
      </c>
      <c r="H157" s="26"/>
      <c r="I157" s="26">
        <f t="shared" ref="I157" si="66">SUM(I158:I167)</f>
        <v>0</v>
      </c>
      <c r="J157" s="38">
        <f t="shared" si="63"/>
        <v>4500</v>
      </c>
      <c r="K157" s="38">
        <f t="shared" si="63"/>
        <v>0</v>
      </c>
      <c r="L157" s="5">
        <f t="shared" si="64"/>
        <v>4500</v>
      </c>
      <c r="M157" s="5">
        <v>892</v>
      </c>
      <c r="N157" s="5">
        <v>241</v>
      </c>
      <c r="O157" s="46">
        <f t="shared" si="65"/>
        <v>1133</v>
      </c>
      <c r="P157" s="42"/>
    </row>
    <row r="158" spans="1:16" x14ac:dyDescent="0.2">
      <c r="A158" s="4" t="s">
        <v>28</v>
      </c>
      <c r="B158" s="17">
        <v>1000</v>
      </c>
      <c r="C158" s="17"/>
      <c r="D158" s="18">
        <f t="shared" si="59"/>
        <v>1000</v>
      </c>
      <c r="E158" s="17">
        <v>1000</v>
      </c>
      <c r="F158" s="17"/>
      <c r="G158" s="18">
        <f t="shared" si="62"/>
        <v>1000</v>
      </c>
      <c r="H158" s="5"/>
      <c r="I158" s="5"/>
      <c r="J158" s="38">
        <f t="shared" si="63"/>
        <v>1000</v>
      </c>
      <c r="K158" s="15">
        <f t="shared" si="49"/>
        <v>0</v>
      </c>
      <c r="L158" s="5">
        <f t="shared" si="64"/>
        <v>1000</v>
      </c>
      <c r="M158" s="5">
        <v>0</v>
      </c>
      <c r="N158" s="5"/>
      <c r="O158" s="46">
        <f t="shared" si="65"/>
        <v>0</v>
      </c>
      <c r="P158" s="42"/>
    </row>
    <row r="159" spans="1:16" x14ac:dyDescent="0.2">
      <c r="A159" s="4"/>
      <c r="B159" s="17"/>
      <c r="C159" s="17"/>
      <c r="D159" s="18"/>
      <c r="E159" s="18"/>
      <c r="F159" s="17"/>
      <c r="G159" s="18"/>
      <c r="H159" s="5"/>
      <c r="I159" s="5"/>
      <c r="J159" s="38"/>
      <c r="K159" s="15"/>
      <c r="L159" s="5"/>
      <c r="M159" s="5"/>
      <c r="N159" s="5"/>
      <c r="O159" s="46">
        <f t="shared" si="65"/>
        <v>0</v>
      </c>
      <c r="P159" s="42">
        <f t="shared" si="55"/>
        <v>0</v>
      </c>
    </row>
    <row r="160" spans="1:16" x14ac:dyDescent="0.2">
      <c r="A160" s="8" t="s">
        <v>11</v>
      </c>
      <c r="B160" s="36">
        <f>SUM(B161:B203)</f>
        <v>49896</v>
      </c>
      <c r="C160" s="36">
        <f>SUM(C161:C203)</f>
        <v>0</v>
      </c>
      <c r="D160" s="36">
        <f>SUM(D161:D203)</f>
        <v>49896</v>
      </c>
      <c r="E160" s="36">
        <f t="shared" ref="E160:L160" si="67">SUM(E161:E203)</f>
        <v>58367</v>
      </c>
      <c r="F160" s="36">
        <f t="shared" si="67"/>
        <v>0</v>
      </c>
      <c r="G160" s="36">
        <f t="shared" si="67"/>
        <v>58367</v>
      </c>
      <c r="H160" s="36">
        <f>SUM(H161:H203)</f>
        <v>-13454</v>
      </c>
      <c r="I160" s="36">
        <f t="shared" si="67"/>
        <v>0</v>
      </c>
      <c r="J160" s="36">
        <f t="shared" si="67"/>
        <v>44913</v>
      </c>
      <c r="K160" s="36">
        <f t="shared" si="67"/>
        <v>0</v>
      </c>
      <c r="L160" s="36">
        <f t="shared" si="67"/>
        <v>44913</v>
      </c>
      <c r="M160" s="5"/>
      <c r="N160" s="5"/>
      <c r="O160" s="5">
        <f t="shared" si="65"/>
        <v>0</v>
      </c>
    </row>
    <row r="161" spans="1:16" x14ac:dyDescent="0.2">
      <c r="A161" s="4" t="s">
        <v>97</v>
      </c>
      <c r="B161" s="17">
        <v>1905</v>
      </c>
      <c r="C161" s="17"/>
      <c r="D161" s="18">
        <f t="shared" ref="D161:D203" si="68">SUM(B161:C161)</f>
        <v>1905</v>
      </c>
      <c r="E161" s="17">
        <v>1905</v>
      </c>
      <c r="F161" s="17"/>
      <c r="G161" s="18">
        <f t="shared" ref="G161:G203" si="69">SUM(E161:F161)</f>
        <v>1905</v>
      </c>
      <c r="H161" s="5"/>
      <c r="I161" s="5"/>
      <c r="J161" s="38">
        <f t="shared" ref="J161:K203" si="70">SUM(E161,H161)</f>
        <v>1905</v>
      </c>
      <c r="K161" s="15">
        <f t="shared" si="70"/>
        <v>0</v>
      </c>
      <c r="L161" s="5">
        <f t="shared" ref="L161:L203" si="71">SUM(J161:K161)</f>
        <v>1905</v>
      </c>
      <c r="M161" s="5"/>
      <c r="N161" s="5"/>
      <c r="O161" s="5">
        <f t="shared" si="65"/>
        <v>0</v>
      </c>
    </row>
    <row r="162" spans="1:16" x14ac:dyDescent="0.2">
      <c r="A162" s="4" t="s">
        <v>41</v>
      </c>
      <c r="B162" s="17">
        <v>1518</v>
      </c>
      <c r="C162" s="17"/>
      <c r="D162" s="18">
        <f t="shared" si="68"/>
        <v>1518</v>
      </c>
      <c r="E162" s="17">
        <v>1518</v>
      </c>
      <c r="F162" s="17"/>
      <c r="G162" s="18">
        <f t="shared" si="69"/>
        <v>1518</v>
      </c>
      <c r="H162" s="5">
        <v>-900</v>
      </c>
      <c r="I162" s="5"/>
      <c r="J162" s="38">
        <f t="shared" si="70"/>
        <v>618</v>
      </c>
      <c r="K162" s="15">
        <f t="shared" si="70"/>
        <v>0</v>
      </c>
      <c r="L162" s="5">
        <f t="shared" si="71"/>
        <v>618</v>
      </c>
      <c r="M162" s="5"/>
      <c r="N162" s="5"/>
      <c r="O162" s="5">
        <f t="shared" si="65"/>
        <v>0</v>
      </c>
    </row>
    <row r="163" spans="1:16" x14ac:dyDescent="0.2">
      <c r="A163" s="4" t="s">
        <v>14</v>
      </c>
      <c r="B163" s="17">
        <v>1219</v>
      </c>
      <c r="C163" s="17"/>
      <c r="D163" s="18">
        <f t="shared" si="68"/>
        <v>1219</v>
      </c>
      <c r="E163" s="17">
        <v>1219</v>
      </c>
      <c r="F163" s="17"/>
      <c r="G163" s="18">
        <f t="shared" si="69"/>
        <v>1219</v>
      </c>
      <c r="H163" s="5">
        <v>-1050</v>
      </c>
      <c r="I163" s="30"/>
      <c r="J163" s="38">
        <f t="shared" si="70"/>
        <v>169</v>
      </c>
      <c r="K163" s="15">
        <f t="shared" si="70"/>
        <v>0</v>
      </c>
      <c r="L163" s="5">
        <f t="shared" si="71"/>
        <v>169</v>
      </c>
      <c r="M163" s="5"/>
      <c r="N163" s="5"/>
      <c r="O163" s="5">
        <f t="shared" si="65"/>
        <v>0</v>
      </c>
    </row>
    <row r="164" spans="1:16" x14ac:dyDescent="0.2">
      <c r="A164" s="4" t="s">
        <v>64</v>
      </c>
      <c r="B164" s="17">
        <v>254</v>
      </c>
      <c r="C164" s="17"/>
      <c r="D164" s="18">
        <f t="shared" si="68"/>
        <v>254</v>
      </c>
      <c r="E164" s="17">
        <v>254</v>
      </c>
      <c r="F164" s="17"/>
      <c r="G164" s="18">
        <f t="shared" si="69"/>
        <v>254</v>
      </c>
      <c r="H164" s="5"/>
      <c r="I164" s="21"/>
      <c r="J164" s="38">
        <f t="shared" si="70"/>
        <v>254</v>
      </c>
      <c r="K164" s="15">
        <f t="shared" si="70"/>
        <v>0</v>
      </c>
      <c r="L164" s="5">
        <f t="shared" si="71"/>
        <v>254</v>
      </c>
      <c r="M164" s="5"/>
      <c r="N164" s="5"/>
      <c r="O164" s="5">
        <f t="shared" si="65"/>
        <v>0</v>
      </c>
    </row>
    <row r="165" spans="1:16" x14ac:dyDescent="0.2">
      <c r="A165" s="4" t="s">
        <v>98</v>
      </c>
      <c r="B165" s="17">
        <v>508</v>
      </c>
      <c r="C165" s="17"/>
      <c r="D165" s="18">
        <f t="shared" si="68"/>
        <v>508</v>
      </c>
      <c r="E165" s="17">
        <v>508</v>
      </c>
      <c r="F165" s="17"/>
      <c r="G165" s="18">
        <f t="shared" si="69"/>
        <v>508</v>
      </c>
      <c r="H165" s="5"/>
      <c r="I165" s="21"/>
      <c r="J165" s="38">
        <f t="shared" si="70"/>
        <v>508</v>
      </c>
      <c r="K165" s="15">
        <f t="shared" si="70"/>
        <v>0</v>
      </c>
      <c r="L165" s="5">
        <f t="shared" si="71"/>
        <v>508</v>
      </c>
      <c r="M165" s="5"/>
      <c r="N165" s="5"/>
      <c r="O165" s="5">
        <f t="shared" si="65"/>
        <v>0</v>
      </c>
    </row>
    <row r="166" spans="1:16" x14ac:dyDescent="0.2">
      <c r="A166" s="4" t="s">
        <v>99</v>
      </c>
      <c r="B166" s="17">
        <v>1270</v>
      </c>
      <c r="C166" s="17"/>
      <c r="D166" s="18">
        <f t="shared" si="68"/>
        <v>1270</v>
      </c>
      <c r="E166" s="17">
        <v>1270</v>
      </c>
      <c r="F166" s="17"/>
      <c r="G166" s="18">
        <f t="shared" si="69"/>
        <v>1270</v>
      </c>
      <c r="H166" s="5"/>
      <c r="I166" s="5"/>
      <c r="J166" s="38">
        <f t="shared" si="70"/>
        <v>1270</v>
      </c>
      <c r="K166" s="15">
        <f t="shared" si="70"/>
        <v>0</v>
      </c>
      <c r="L166" s="5">
        <f t="shared" si="71"/>
        <v>1270</v>
      </c>
      <c r="M166" s="5"/>
      <c r="N166" s="5"/>
      <c r="O166" s="5">
        <f t="shared" si="65"/>
        <v>0</v>
      </c>
    </row>
    <row r="167" spans="1:16" x14ac:dyDescent="0.2">
      <c r="A167" s="4" t="s">
        <v>65</v>
      </c>
      <c r="B167" s="17">
        <v>3048</v>
      </c>
      <c r="C167" s="17"/>
      <c r="D167" s="18">
        <f t="shared" si="68"/>
        <v>3048</v>
      </c>
      <c r="E167" s="17">
        <v>3048</v>
      </c>
      <c r="F167" s="17"/>
      <c r="G167" s="18">
        <f t="shared" si="69"/>
        <v>3048</v>
      </c>
      <c r="H167" s="5">
        <v>-3048</v>
      </c>
      <c r="I167" s="5"/>
      <c r="J167" s="38">
        <f t="shared" si="70"/>
        <v>0</v>
      </c>
      <c r="K167" s="15">
        <f t="shared" si="70"/>
        <v>0</v>
      </c>
      <c r="L167" s="5">
        <f t="shared" si="71"/>
        <v>0</v>
      </c>
      <c r="M167" s="5"/>
      <c r="N167" s="5"/>
      <c r="O167" s="5">
        <f t="shared" si="65"/>
        <v>0</v>
      </c>
    </row>
    <row r="168" spans="1:16" x14ac:dyDescent="0.2">
      <c r="A168" s="4" t="s">
        <v>100</v>
      </c>
      <c r="B168" s="17">
        <v>5080</v>
      </c>
      <c r="C168" s="17"/>
      <c r="D168" s="18">
        <f t="shared" si="68"/>
        <v>5080</v>
      </c>
      <c r="E168" s="17">
        <v>5080</v>
      </c>
      <c r="F168" s="17"/>
      <c r="G168" s="18">
        <f t="shared" si="69"/>
        <v>5080</v>
      </c>
      <c r="H168" s="5">
        <v>-5080</v>
      </c>
      <c r="I168" s="5"/>
      <c r="J168" s="38">
        <f t="shared" si="70"/>
        <v>0</v>
      </c>
      <c r="K168" s="15"/>
      <c r="L168" s="5">
        <f t="shared" si="71"/>
        <v>0</v>
      </c>
      <c r="M168" s="5"/>
      <c r="N168" s="5"/>
      <c r="O168" s="5">
        <f t="shared" si="65"/>
        <v>0</v>
      </c>
    </row>
    <row r="169" spans="1:16" x14ac:dyDescent="0.2">
      <c r="A169" s="4" t="s">
        <v>66</v>
      </c>
      <c r="B169" s="17">
        <v>381</v>
      </c>
      <c r="C169" s="17"/>
      <c r="D169" s="18">
        <f t="shared" si="68"/>
        <v>381</v>
      </c>
      <c r="E169" s="17">
        <v>381</v>
      </c>
      <c r="F169" s="17"/>
      <c r="G169" s="18">
        <f t="shared" si="69"/>
        <v>381</v>
      </c>
      <c r="H169" s="5"/>
      <c r="I169" s="5"/>
      <c r="J169" s="38">
        <f t="shared" si="70"/>
        <v>381</v>
      </c>
      <c r="K169" s="15">
        <f t="shared" ref="K169" si="72">SUM(K171,K173:K174)</f>
        <v>0</v>
      </c>
      <c r="L169" s="5">
        <f t="shared" si="71"/>
        <v>381</v>
      </c>
      <c r="M169" s="5"/>
      <c r="N169" s="5"/>
      <c r="O169" s="5">
        <f t="shared" si="65"/>
        <v>0</v>
      </c>
    </row>
    <row r="170" spans="1:16" x14ac:dyDescent="0.2">
      <c r="A170" s="4" t="s">
        <v>67</v>
      </c>
      <c r="B170" s="17">
        <v>508</v>
      </c>
      <c r="C170" s="17"/>
      <c r="D170" s="18">
        <f t="shared" si="68"/>
        <v>508</v>
      </c>
      <c r="E170" s="17">
        <v>508</v>
      </c>
      <c r="F170" s="17"/>
      <c r="G170" s="18">
        <f t="shared" si="69"/>
        <v>508</v>
      </c>
      <c r="H170" s="5">
        <v>-508</v>
      </c>
      <c r="I170" s="5"/>
      <c r="J170" s="38">
        <f t="shared" si="70"/>
        <v>0</v>
      </c>
      <c r="K170" s="15"/>
      <c r="L170" s="5">
        <f t="shared" si="71"/>
        <v>0</v>
      </c>
      <c r="M170" s="5"/>
      <c r="N170" s="5"/>
      <c r="O170" s="5">
        <f t="shared" si="65"/>
        <v>0</v>
      </c>
      <c r="P170" s="31"/>
    </row>
    <row r="171" spans="1:16" x14ac:dyDescent="0.2">
      <c r="A171" s="4" t="s">
        <v>42</v>
      </c>
      <c r="B171" s="17">
        <v>432</v>
      </c>
      <c r="C171" s="17"/>
      <c r="D171" s="18">
        <f t="shared" si="68"/>
        <v>432</v>
      </c>
      <c r="E171" s="17">
        <v>432</v>
      </c>
      <c r="F171" s="17"/>
      <c r="G171" s="18">
        <f t="shared" si="69"/>
        <v>432</v>
      </c>
      <c r="H171" s="5">
        <v>-264</v>
      </c>
      <c r="I171" s="5"/>
      <c r="J171" s="38">
        <f t="shared" si="70"/>
        <v>168</v>
      </c>
      <c r="K171" s="15">
        <f t="shared" ref="K171" si="73">SUM(K172:K172)</f>
        <v>0</v>
      </c>
      <c r="L171" s="5">
        <f t="shared" si="71"/>
        <v>168</v>
      </c>
      <c r="M171" s="5"/>
      <c r="N171" s="5"/>
      <c r="O171" s="5">
        <f t="shared" si="65"/>
        <v>0</v>
      </c>
    </row>
    <row r="172" spans="1:16" x14ac:dyDescent="0.2">
      <c r="A172" s="4" t="s">
        <v>15</v>
      </c>
      <c r="B172" s="17">
        <v>1143</v>
      </c>
      <c r="C172" s="17"/>
      <c r="D172" s="18">
        <f t="shared" si="68"/>
        <v>1143</v>
      </c>
      <c r="E172" s="17">
        <v>1143</v>
      </c>
      <c r="F172" s="17"/>
      <c r="G172" s="18">
        <f t="shared" si="69"/>
        <v>1143</v>
      </c>
      <c r="H172" s="5">
        <v>-592</v>
      </c>
      <c r="I172" s="5"/>
      <c r="J172" s="38">
        <f t="shared" si="70"/>
        <v>551</v>
      </c>
      <c r="K172" s="15">
        <f t="shared" si="70"/>
        <v>0</v>
      </c>
      <c r="L172" s="5">
        <f t="shared" si="71"/>
        <v>551</v>
      </c>
      <c r="M172" s="5"/>
      <c r="N172" s="5"/>
      <c r="O172" s="5">
        <f t="shared" si="65"/>
        <v>0</v>
      </c>
    </row>
    <row r="173" spans="1:16" x14ac:dyDescent="0.2">
      <c r="A173" s="4" t="s">
        <v>101</v>
      </c>
      <c r="B173" s="17">
        <v>508</v>
      </c>
      <c r="C173" s="17"/>
      <c r="D173" s="18">
        <f t="shared" si="68"/>
        <v>508</v>
      </c>
      <c r="E173" s="17">
        <v>508</v>
      </c>
      <c r="F173" s="17"/>
      <c r="G173" s="18">
        <f t="shared" si="69"/>
        <v>508</v>
      </c>
      <c r="H173" s="5">
        <v>-508</v>
      </c>
      <c r="I173" s="5"/>
      <c r="J173" s="38">
        <f t="shared" si="70"/>
        <v>0</v>
      </c>
      <c r="K173" s="15">
        <f t="shared" si="70"/>
        <v>0</v>
      </c>
      <c r="L173" s="5">
        <f t="shared" si="71"/>
        <v>0</v>
      </c>
      <c r="M173" s="5"/>
      <c r="N173" s="5"/>
      <c r="O173" s="5">
        <f t="shared" si="65"/>
        <v>0</v>
      </c>
    </row>
    <row r="174" spans="1:16" x14ac:dyDescent="0.2">
      <c r="A174" s="4" t="s">
        <v>68</v>
      </c>
      <c r="B174" s="17">
        <v>826</v>
      </c>
      <c r="C174" s="15"/>
      <c r="D174" s="18">
        <f t="shared" si="68"/>
        <v>826</v>
      </c>
      <c r="E174" s="17">
        <v>826</v>
      </c>
      <c r="F174" s="17"/>
      <c r="G174" s="18">
        <f t="shared" si="69"/>
        <v>826</v>
      </c>
      <c r="H174" s="5">
        <v>-826</v>
      </c>
      <c r="I174" s="5"/>
      <c r="J174" s="38">
        <f t="shared" si="70"/>
        <v>0</v>
      </c>
      <c r="K174" s="15">
        <f t="shared" si="70"/>
        <v>0</v>
      </c>
      <c r="L174" s="5">
        <f t="shared" si="71"/>
        <v>0</v>
      </c>
      <c r="M174" s="5"/>
      <c r="N174" s="5"/>
      <c r="O174" s="5">
        <f t="shared" si="65"/>
        <v>0</v>
      </c>
    </row>
    <row r="175" spans="1:16" x14ac:dyDescent="0.2">
      <c r="A175" s="4" t="s">
        <v>102</v>
      </c>
      <c r="B175" s="17">
        <v>318</v>
      </c>
      <c r="C175" s="15"/>
      <c r="D175" s="18">
        <f t="shared" si="68"/>
        <v>318</v>
      </c>
      <c r="E175" s="17">
        <v>318</v>
      </c>
      <c r="F175" s="17"/>
      <c r="G175" s="18">
        <f t="shared" si="69"/>
        <v>318</v>
      </c>
      <c r="H175" s="5">
        <v>-318</v>
      </c>
      <c r="I175" s="5"/>
      <c r="J175" s="38">
        <f t="shared" si="70"/>
        <v>0</v>
      </c>
      <c r="K175" s="15"/>
      <c r="L175" s="5">
        <f t="shared" si="71"/>
        <v>0</v>
      </c>
      <c r="M175" s="5"/>
      <c r="N175" s="5"/>
      <c r="O175" s="5">
        <f t="shared" si="65"/>
        <v>0</v>
      </c>
    </row>
    <row r="176" spans="1:16" x14ac:dyDescent="0.2">
      <c r="A176" s="4" t="s">
        <v>16</v>
      </c>
      <c r="B176" s="17">
        <v>990</v>
      </c>
      <c r="C176" s="15"/>
      <c r="D176" s="18">
        <f t="shared" si="68"/>
        <v>990</v>
      </c>
      <c r="E176" s="17">
        <v>990</v>
      </c>
      <c r="F176" s="17"/>
      <c r="G176" s="18">
        <f t="shared" si="69"/>
        <v>990</v>
      </c>
      <c r="H176" s="5">
        <v>-209</v>
      </c>
      <c r="I176" s="5"/>
      <c r="J176" s="38">
        <f t="shared" si="70"/>
        <v>781</v>
      </c>
      <c r="K176" s="15">
        <f>SUM(K177:K203)</f>
        <v>0</v>
      </c>
      <c r="L176" s="5">
        <f t="shared" si="71"/>
        <v>781</v>
      </c>
      <c r="M176" s="5"/>
      <c r="N176" s="5"/>
      <c r="O176" s="5">
        <f t="shared" si="65"/>
        <v>0</v>
      </c>
    </row>
    <row r="177" spans="1:15" x14ac:dyDescent="0.2">
      <c r="A177" s="4" t="s">
        <v>103</v>
      </c>
      <c r="B177" s="17">
        <v>318</v>
      </c>
      <c r="C177" s="15"/>
      <c r="D177" s="18">
        <f t="shared" si="68"/>
        <v>318</v>
      </c>
      <c r="E177" s="17">
        <v>318</v>
      </c>
      <c r="F177" s="17"/>
      <c r="G177" s="18">
        <f t="shared" si="69"/>
        <v>318</v>
      </c>
      <c r="H177" s="5"/>
      <c r="I177" s="5"/>
      <c r="J177" s="38">
        <f t="shared" si="70"/>
        <v>318</v>
      </c>
      <c r="K177" s="15">
        <f t="shared" si="70"/>
        <v>0</v>
      </c>
      <c r="L177" s="5">
        <f t="shared" si="71"/>
        <v>318</v>
      </c>
      <c r="M177" s="5"/>
      <c r="N177" s="5"/>
      <c r="O177" s="5">
        <f t="shared" si="65"/>
        <v>0</v>
      </c>
    </row>
    <row r="178" spans="1:15" x14ac:dyDescent="0.2">
      <c r="A178" s="5" t="s">
        <v>104</v>
      </c>
      <c r="B178" s="17">
        <v>483</v>
      </c>
      <c r="C178" s="15"/>
      <c r="D178" s="18">
        <f t="shared" si="68"/>
        <v>483</v>
      </c>
      <c r="E178" s="17">
        <v>484</v>
      </c>
      <c r="F178" s="17"/>
      <c r="G178" s="18">
        <f t="shared" si="69"/>
        <v>484</v>
      </c>
      <c r="H178" s="5"/>
      <c r="I178" s="5"/>
      <c r="J178" s="38">
        <f t="shared" si="70"/>
        <v>484</v>
      </c>
      <c r="K178" s="15">
        <f t="shared" si="70"/>
        <v>0</v>
      </c>
      <c r="L178" s="5">
        <f t="shared" si="71"/>
        <v>484</v>
      </c>
      <c r="M178" s="5"/>
      <c r="N178" s="5"/>
      <c r="O178" s="5">
        <f t="shared" si="65"/>
        <v>0</v>
      </c>
    </row>
    <row r="179" spans="1:15" x14ac:dyDescent="0.2">
      <c r="A179" s="5" t="s">
        <v>43</v>
      </c>
      <c r="B179" s="17">
        <v>1650</v>
      </c>
      <c r="C179" s="15"/>
      <c r="D179" s="18">
        <f t="shared" si="68"/>
        <v>1650</v>
      </c>
      <c r="E179" s="17">
        <v>1649</v>
      </c>
      <c r="F179" s="17"/>
      <c r="G179" s="18">
        <f t="shared" si="69"/>
        <v>1649</v>
      </c>
      <c r="H179" s="5">
        <v>-247</v>
      </c>
      <c r="I179" s="5"/>
      <c r="J179" s="38">
        <f t="shared" si="70"/>
        <v>1402</v>
      </c>
      <c r="K179" s="15">
        <f t="shared" si="70"/>
        <v>0</v>
      </c>
      <c r="L179" s="5">
        <f t="shared" si="71"/>
        <v>1402</v>
      </c>
      <c r="M179" s="5"/>
      <c r="N179" s="5"/>
      <c r="O179" s="5">
        <f t="shared" si="65"/>
        <v>0</v>
      </c>
    </row>
    <row r="180" spans="1:15" x14ac:dyDescent="0.2">
      <c r="A180" s="5" t="s">
        <v>17</v>
      </c>
      <c r="B180" s="15">
        <v>286</v>
      </c>
      <c r="C180" s="15"/>
      <c r="D180" s="18">
        <f t="shared" si="68"/>
        <v>286</v>
      </c>
      <c r="E180" s="15">
        <v>286</v>
      </c>
      <c r="F180" s="17"/>
      <c r="G180" s="18">
        <f t="shared" si="69"/>
        <v>286</v>
      </c>
      <c r="H180" s="5"/>
      <c r="I180" s="5"/>
      <c r="J180" s="38">
        <f t="shared" si="70"/>
        <v>286</v>
      </c>
      <c r="K180" s="15">
        <f t="shared" si="70"/>
        <v>0</v>
      </c>
      <c r="L180" s="5">
        <f t="shared" si="71"/>
        <v>286</v>
      </c>
      <c r="M180" s="5"/>
      <c r="N180" s="5"/>
      <c r="O180" s="5">
        <f t="shared" si="65"/>
        <v>0</v>
      </c>
    </row>
    <row r="181" spans="1:15" x14ac:dyDescent="0.2">
      <c r="A181" s="5" t="s">
        <v>69</v>
      </c>
      <c r="B181" s="15">
        <v>1905</v>
      </c>
      <c r="C181" s="15"/>
      <c r="D181" s="18">
        <f t="shared" si="68"/>
        <v>1905</v>
      </c>
      <c r="E181" s="15">
        <v>1905</v>
      </c>
      <c r="F181" s="17"/>
      <c r="G181" s="18">
        <f t="shared" si="69"/>
        <v>1905</v>
      </c>
      <c r="H181" s="5">
        <v>-447</v>
      </c>
      <c r="I181" s="5"/>
      <c r="J181" s="38">
        <f t="shared" si="70"/>
        <v>1458</v>
      </c>
      <c r="K181" s="15">
        <f t="shared" si="70"/>
        <v>0</v>
      </c>
      <c r="L181" s="5">
        <f t="shared" si="71"/>
        <v>1458</v>
      </c>
      <c r="M181" s="5"/>
      <c r="N181" s="5"/>
      <c r="O181" s="5">
        <f t="shared" si="65"/>
        <v>0</v>
      </c>
    </row>
    <row r="182" spans="1:15" x14ac:dyDescent="0.2">
      <c r="A182" s="5" t="s">
        <v>105</v>
      </c>
      <c r="B182" s="15">
        <v>508</v>
      </c>
      <c r="C182" s="15"/>
      <c r="D182" s="18">
        <f t="shared" si="68"/>
        <v>508</v>
      </c>
      <c r="E182" s="15">
        <v>508</v>
      </c>
      <c r="F182" s="17"/>
      <c r="G182" s="18">
        <f t="shared" si="69"/>
        <v>508</v>
      </c>
      <c r="H182" s="5">
        <v>-477</v>
      </c>
      <c r="I182" s="5"/>
      <c r="J182" s="38">
        <f t="shared" si="70"/>
        <v>31</v>
      </c>
      <c r="K182" s="15">
        <f t="shared" si="70"/>
        <v>0</v>
      </c>
      <c r="L182" s="5">
        <f t="shared" si="71"/>
        <v>31</v>
      </c>
      <c r="M182" s="5"/>
      <c r="N182" s="5"/>
      <c r="O182" s="5">
        <f t="shared" si="65"/>
        <v>0</v>
      </c>
    </row>
    <row r="183" spans="1:15" x14ac:dyDescent="0.2">
      <c r="A183" s="5" t="s">
        <v>44</v>
      </c>
      <c r="B183" s="15">
        <v>1518</v>
      </c>
      <c r="C183" s="15"/>
      <c r="D183" s="18">
        <f t="shared" si="68"/>
        <v>1518</v>
      </c>
      <c r="E183" s="15">
        <v>1518</v>
      </c>
      <c r="F183" s="17"/>
      <c r="G183" s="18">
        <f t="shared" si="69"/>
        <v>1518</v>
      </c>
      <c r="H183" s="5">
        <v>-100</v>
      </c>
      <c r="I183" s="5"/>
      <c r="J183" s="38">
        <f t="shared" si="70"/>
        <v>1418</v>
      </c>
      <c r="K183" s="15">
        <f t="shared" si="70"/>
        <v>0</v>
      </c>
      <c r="L183" s="5">
        <f t="shared" si="71"/>
        <v>1418</v>
      </c>
      <c r="M183" s="5"/>
      <c r="N183" s="5"/>
      <c r="O183" s="5">
        <f t="shared" si="65"/>
        <v>0</v>
      </c>
    </row>
    <row r="184" spans="1:15" x14ac:dyDescent="0.2">
      <c r="A184" s="5" t="s">
        <v>106</v>
      </c>
      <c r="B184" s="15">
        <v>381</v>
      </c>
      <c r="C184" s="15"/>
      <c r="D184" s="18">
        <f t="shared" si="68"/>
        <v>381</v>
      </c>
      <c r="E184" s="15">
        <v>381</v>
      </c>
      <c r="F184" s="17"/>
      <c r="G184" s="18">
        <f t="shared" si="69"/>
        <v>381</v>
      </c>
      <c r="H184" s="5"/>
      <c r="I184" s="5"/>
      <c r="J184" s="38">
        <f t="shared" si="70"/>
        <v>381</v>
      </c>
      <c r="K184" s="15">
        <f t="shared" si="70"/>
        <v>0</v>
      </c>
      <c r="L184" s="5">
        <f t="shared" si="71"/>
        <v>381</v>
      </c>
      <c r="M184" s="5"/>
      <c r="N184" s="5"/>
      <c r="O184" s="5">
        <f t="shared" si="65"/>
        <v>0</v>
      </c>
    </row>
    <row r="185" spans="1:15" x14ac:dyDescent="0.2">
      <c r="A185" s="5" t="s">
        <v>23</v>
      </c>
      <c r="B185" s="15">
        <v>254</v>
      </c>
      <c r="C185" s="15"/>
      <c r="D185" s="18">
        <f t="shared" si="68"/>
        <v>254</v>
      </c>
      <c r="E185" s="15">
        <v>254</v>
      </c>
      <c r="F185" s="17"/>
      <c r="G185" s="18">
        <f t="shared" si="69"/>
        <v>254</v>
      </c>
      <c r="H185" s="5">
        <v>-215</v>
      </c>
      <c r="I185" s="5"/>
      <c r="J185" s="38">
        <f t="shared" si="70"/>
        <v>39</v>
      </c>
      <c r="K185" s="15">
        <f t="shared" si="70"/>
        <v>0</v>
      </c>
      <c r="L185" s="5">
        <f t="shared" si="71"/>
        <v>39</v>
      </c>
      <c r="M185" s="5"/>
      <c r="N185" s="5"/>
      <c r="O185" s="5">
        <f t="shared" si="65"/>
        <v>0</v>
      </c>
    </row>
    <row r="186" spans="1:15" x14ac:dyDescent="0.2">
      <c r="A186" s="5" t="s">
        <v>107</v>
      </c>
      <c r="B186" s="15">
        <v>1905</v>
      </c>
      <c r="C186" s="15"/>
      <c r="D186" s="18">
        <f t="shared" si="68"/>
        <v>1905</v>
      </c>
      <c r="E186" s="15">
        <v>1905</v>
      </c>
      <c r="F186" s="17"/>
      <c r="G186" s="18">
        <f t="shared" si="69"/>
        <v>1905</v>
      </c>
      <c r="H186" s="5">
        <v>-1905</v>
      </c>
      <c r="I186" s="5"/>
      <c r="J186" s="38">
        <f t="shared" si="70"/>
        <v>0</v>
      </c>
      <c r="K186" s="15">
        <f t="shared" si="70"/>
        <v>0</v>
      </c>
      <c r="L186" s="5">
        <f t="shared" si="71"/>
        <v>0</v>
      </c>
      <c r="M186" s="5"/>
      <c r="N186" s="5"/>
      <c r="O186" s="5">
        <f t="shared" si="65"/>
        <v>0</v>
      </c>
    </row>
    <row r="187" spans="1:15" x14ac:dyDescent="0.2">
      <c r="A187" s="5" t="s">
        <v>18</v>
      </c>
      <c r="B187" s="15">
        <v>1375</v>
      </c>
      <c r="C187" s="15"/>
      <c r="D187" s="18">
        <f t="shared" si="68"/>
        <v>1375</v>
      </c>
      <c r="E187" s="15">
        <v>1075</v>
      </c>
      <c r="F187" s="17"/>
      <c r="G187" s="18">
        <f t="shared" si="69"/>
        <v>1075</v>
      </c>
      <c r="H187" s="5">
        <v>-270</v>
      </c>
      <c r="I187" s="18"/>
      <c r="J187" s="38">
        <f t="shared" si="70"/>
        <v>805</v>
      </c>
      <c r="K187" s="15">
        <f t="shared" si="70"/>
        <v>0</v>
      </c>
      <c r="L187" s="5">
        <f t="shared" si="71"/>
        <v>805</v>
      </c>
      <c r="M187" s="5"/>
      <c r="N187" s="5"/>
      <c r="O187" s="5">
        <f t="shared" si="65"/>
        <v>0</v>
      </c>
    </row>
    <row r="188" spans="1:15" x14ac:dyDescent="0.2">
      <c r="A188" s="5" t="s">
        <v>129</v>
      </c>
      <c r="B188" s="15"/>
      <c r="C188" s="15"/>
      <c r="D188" s="18">
        <f t="shared" si="68"/>
        <v>0</v>
      </c>
      <c r="E188" s="15">
        <v>300</v>
      </c>
      <c r="F188" s="17"/>
      <c r="G188" s="18">
        <f t="shared" si="69"/>
        <v>300</v>
      </c>
      <c r="H188" s="5"/>
      <c r="I188" s="18"/>
      <c r="J188" s="38">
        <f t="shared" si="70"/>
        <v>300</v>
      </c>
      <c r="K188" s="15">
        <f t="shared" si="70"/>
        <v>0</v>
      </c>
      <c r="L188" s="5">
        <f t="shared" si="71"/>
        <v>300</v>
      </c>
      <c r="M188" s="5"/>
      <c r="N188" s="5"/>
      <c r="O188" s="5">
        <f t="shared" si="65"/>
        <v>0</v>
      </c>
    </row>
    <row r="189" spans="1:15" x14ac:dyDescent="0.2">
      <c r="A189" s="5" t="s">
        <v>70</v>
      </c>
      <c r="B189" s="15">
        <v>1270</v>
      </c>
      <c r="C189" s="15"/>
      <c r="D189" s="18">
        <f t="shared" si="68"/>
        <v>1270</v>
      </c>
      <c r="E189" s="15">
        <v>1270</v>
      </c>
      <c r="F189" s="17"/>
      <c r="G189" s="18">
        <f t="shared" si="69"/>
        <v>1270</v>
      </c>
      <c r="H189" s="5"/>
      <c r="I189" s="39"/>
      <c r="J189" s="38">
        <f t="shared" si="70"/>
        <v>1270</v>
      </c>
      <c r="K189" s="15">
        <f t="shared" si="70"/>
        <v>0</v>
      </c>
      <c r="L189" s="5">
        <f t="shared" si="71"/>
        <v>1270</v>
      </c>
      <c r="M189" s="5"/>
      <c r="N189" s="5"/>
      <c r="O189" s="5">
        <f t="shared" si="65"/>
        <v>0</v>
      </c>
    </row>
    <row r="190" spans="1:15" x14ac:dyDescent="0.2">
      <c r="A190" s="5" t="s">
        <v>187</v>
      </c>
      <c r="B190" s="15"/>
      <c r="C190" s="15"/>
      <c r="D190" s="18"/>
      <c r="E190" s="15"/>
      <c r="F190" s="17"/>
      <c r="G190" s="18"/>
      <c r="H190" s="5">
        <v>1170</v>
      </c>
      <c r="I190" s="39"/>
      <c r="J190" s="38">
        <v>1170</v>
      </c>
      <c r="K190" s="15"/>
      <c r="L190" s="5">
        <v>1170</v>
      </c>
      <c r="M190" s="5"/>
      <c r="N190" s="5"/>
      <c r="O190" s="5"/>
    </row>
    <row r="191" spans="1:15" x14ac:dyDescent="0.2">
      <c r="A191" s="5" t="s">
        <v>130</v>
      </c>
      <c r="B191" s="15"/>
      <c r="C191" s="15"/>
      <c r="D191" s="18"/>
      <c r="E191" s="15">
        <v>419</v>
      </c>
      <c r="F191" s="17"/>
      <c r="G191" s="18">
        <f t="shared" si="69"/>
        <v>419</v>
      </c>
      <c r="H191" s="5">
        <v>-136</v>
      </c>
      <c r="I191" s="39"/>
      <c r="J191" s="38">
        <f t="shared" si="70"/>
        <v>283</v>
      </c>
      <c r="K191" s="15">
        <f t="shared" si="70"/>
        <v>0</v>
      </c>
      <c r="L191" s="5">
        <f t="shared" si="71"/>
        <v>283</v>
      </c>
      <c r="M191" s="5"/>
      <c r="N191" s="5"/>
      <c r="O191" s="5">
        <f t="shared" si="65"/>
        <v>0</v>
      </c>
    </row>
    <row r="192" spans="1:15" x14ac:dyDescent="0.2">
      <c r="A192" s="5" t="s">
        <v>19</v>
      </c>
      <c r="B192" s="15">
        <v>5828</v>
      </c>
      <c r="C192" s="15"/>
      <c r="D192" s="18">
        <f t="shared" si="68"/>
        <v>5828</v>
      </c>
      <c r="E192" s="15">
        <v>9255</v>
      </c>
      <c r="F192" s="17"/>
      <c r="G192" s="18">
        <f t="shared" si="69"/>
        <v>9255</v>
      </c>
      <c r="H192" s="5">
        <v>776</v>
      </c>
      <c r="I192" s="39"/>
      <c r="J192" s="38">
        <f t="shared" si="70"/>
        <v>10031</v>
      </c>
      <c r="K192" s="15">
        <f t="shared" si="70"/>
        <v>0</v>
      </c>
      <c r="L192" s="5">
        <f t="shared" si="71"/>
        <v>10031</v>
      </c>
      <c r="M192" s="5"/>
      <c r="N192" s="5"/>
      <c r="O192" s="5">
        <f t="shared" si="65"/>
        <v>0</v>
      </c>
    </row>
    <row r="193" spans="1:15" x14ac:dyDescent="0.2">
      <c r="A193" s="5" t="s">
        <v>20</v>
      </c>
      <c r="B193" s="15">
        <v>1230</v>
      </c>
      <c r="C193" s="15"/>
      <c r="D193" s="18">
        <f t="shared" si="68"/>
        <v>1230</v>
      </c>
      <c r="E193" s="15">
        <v>5855</v>
      </c>
      <c r="F193" s="15"/>
      <c r="G193" s="18">
        <f t="shared" si="69"/>
        <v>5855</v>
      </c>
      <c r="H193" s="5">
        <v>2700</v>
      </c>
      <c r="I193" s="39"/>
      <c r="J193" s="38">
        <f t="shared" si="70"/>
        <v>8555</v>
      </c>
      <c r="K193" s="15">
        <f t="shared" si="70"/>
        <v>0</v>
      </c>
      <c r="L193" s="5">
        <f t="shared" si="71"/>
        <v>8555</v>
      </c>
      <c r="M193" s="5"/>
      <c r="N193" s="5"/>
      <c r="O193" s="5">
        <f t="shared" si="65"/>
        <v>0</v>
      </c>
    </row>
    <row r="194" spans="1:15" x14ac:dyDescent="0.2">
      <c r="A194" s="5" t="s">
        <v>71</v>
      </c>
      <c r="B194" s="15">
        <v>508</v>
      </c>
      <c r="C194" s="15"/>
      <c r="D194" s="18">
        <f t="shared" si="68"/>
        <v>508</v>
      </c>
      <c r="E194" s="15">
        <v>508</v>
      </c>
      <c r="F194" s="15"/>
      <c r="G194" s="18">
        <f t="shared" si="69"/>
        <v>508</v>
      </c>
      <c r="H194" s="5"/>
      <c r="I194" s="39"/>
      <c r="J194" s="38">
        <f t="shared" si="70"/>
        <v>508</v>
      </c>
      <c r="K194" s="15">
        <f t="shared" si="70"/>
        <v>0</v>
      </c>
      <c r="L194" s="5">
        <f t="shared" si="71"/>
        <v>508</v>
      </c>
      <c r="M194" s="5"/>
      <c r="N194" s="5"/>
      <c r="O194" s="5">
        <f t="shared" si="65"/>
        <v>0</v>
      </c>
    </row>
    <row r="195" spans="1:15" x14ac:dyDescent="0.2">
      <c r="A195" s="37" t="s">
        <v>72</v>
      </c>
      <c r="B195" s="15">
        <v>1905</v>
      </c>
      <c r="C195" s="15"/>
      <c r="D195" s="18">
        <f t="shared" si="68"/>
        <v>1905</v>
      </c>
      <c r="E195" s="15">
        <v>1905</v>
      </c>
      <c r="F195" s="15"/>
      <c r="G195" s="18">
        <f t="shared" si="69"/>
        <v>1905</v>
      </c>
      <c r="H195" s="5"/>
      <c r="I195" s="39"/>
      <c r="J195" s="38">
        <f t="shared" si="70"/>
        <v>1905</v>
      </c>
      <c r="K195" s="15">
        <f t="shared" si="70"/>
        <v>0</v>
      </c>
      <c r="L195" s="5">
        <f t="shared" si="71"/>
        <v>1905</v>
      </c>
      <c r="M195" s="5"/>
      <c r="N195" s="5"/>
      <c r="O195" s="5">
        <f t="shared" si="65"/>
        <v>0</v>
      </c>
    </row>
    <row r="196" spans="1:15" x14ac:dyDescent="0.2">
      <c r="A196" s="37" t="s">
        <v>73</v>
      </c>
      <c r="B196" s="15">
        <v>762</v>
      </c>
      <c r="C196" s="15"/>
      <c r="D196" s="18">
        <f t="shared" si="68"/>
        <v>762</v>
      </c>
      <c r="E196" s="15">
        <v>762</v>
      </c>
      <c r="F196" s="15"/>
      <c r="G196" s="18">
        <f t="shared" si="69"/>
        <v>762</v>
      </c>
      <c r="H196" s="5"/>
      <c r="I196" s="39"/>
      <c r="J196" s="38">
        <f t="shared" si="70"/>
        <v>762</v>
      </c>
      <c r="K196" s="15">
        <f t="shared" si="70"/>
        <v>0</v>
      </c>
      <c r="L196" s="5">
        <f t="shared" si="71"/>
        <v>762</v>
      </c>
      <c r="M196" s="5"/>
      <c r="N196" s="5"/>
      <c r="O196" s="5">
        <f t="shared" si="65"/>
        <v>0</v>
      </c>
    </row>
    <row r="197" spans="1:15" x14ac:dyDescent="0.2">
      <c r="A197" s="37" t="s">
        <v>74</v>
      </c>
      <c r="B197" s="15">
        <v>762</v>
      </c>
      <c r="C197" s="15"/>
      <c r="D197" s="18">
        <f t="shared" si="68"/>
        <v>762</v>
      </c>
      <c r="E197" s="15">
        <v>762</v>
      </c>
      <c r="F197" s="15"/>
      <c r="G197" s="18">
        <f t="shared" si="69"/>
        <v>762</v>
      </c>
      <c r="H197" s="39"/>
      <c r="I197" s="39"/>
      <c r="J197" s="38">
        <f t="shared" si="70"/>
        <v>762</v>
      </c>
      <c r="K197" s="15">
        <f t="shared" si="70"/>
        <v>0</v>
      </c>
      <c r="L197" s="5">
        <f t="shared" si="71"/>
        <v>762</v>
      </c>
      <c r="M197" s="5"/>
      <c r="N197" s="5"/>
      <c r="O197" s="5">
        <f t="shared" si="65"/>
        <v>0</v>
      </c>
    </row>
    <row r="198" spans="1:15" x14ac:dyDescent="0.2">
      <c r="A198" s="37" t="s">
        <v>75</v>
      </c>
      <c r="B198" s="15">
        <v>1016</v>
      </c>
      <c r="C198" s="15"/>
      <c r="D198" s="18">
        <f t="shared" si="68"/>
        <v>1016</v>
      </c>
      <c r="E198" s="15">
        <v>1016</v>
      </c>
      <c r="F198" s="15"/>
      <c r="G198" s="18">
        <f t="shared" si="69"/>
        <v>1016</v>
      </c>
      <c r="H198" s="39"/>
      <c r="I198" s="39"/>
      <c r="J198" s="38">
        <f t="shared" si="70"/>
        <v>1016</v>
      </c>
      <c r="K198" s="15">
        <f t="shared" si="70"/>
        <v>0</v>
      </c>
      <c r="L198" s="5">
        <f t="shared" si="71"/>
        <v>1016</v>
      </c>
      <c r="M198" s="5"/>
      <c r="N198" s="5"/>
      <c r="O198" s="5">
        <f t="shared" si="65"/>
        <v>0</v>
      </c>
    </row>
    <row r="199" spans="1:15" x14ac:dyDescent="0.2">
      <c r="A199" s="37" t="s">
        <v>108</v>
      </c>
      <c r="B199" s="15">
        <v>1016</v>
      </c>
      <c r="C199" s="15"/>
      <c r="D199" s="18">
        <f t="shared" si="68"/>
        <v>1016</v>
      </c>
      <c r="E199" s="15">
        <v>1016</v>
      </c>
      <c r="F199" s="15"/>
      <c r="G199" s="18">
        <f t="shared" si="69"/>
        <v>1016</v>
      </c>
      <c r="H199" s="39"/>
      <c r="I199" s="39"/>
      <c r="J199" s="38">
        <f t="shared" si="70"/>
        <v>1016</v>
      </c>
      <c r="K199" s="15">
        <f t="shared" si="70"/>
        <v>0</v>
      </c>
      <c r="L199" s="5">
        <f t="shared" si="71"/>
        <v>1016</v>
      </c>
      <c r="M199" s="5"/>
      <c r="N199" s="5"/>
      <c r="O199" s="5">
        <f t="shared" si="65"/>
        <v>0</v>
      </c>
    </row>
    <row r="200" spans="1:15" x14ac:dyDescent="0.2">
      <c r="A200" s="37" t="s">
        <v>76</v>
      </c>
      <c r="B200" s="15">
        <v>3302</v>
      </c>
      <c r="C200" s="15"/>
      <c r="D200" s="18">
        <f t="shared" si="68"/>
        <v>3302</v>
      </c>
      <c r="E200" s="15">
        <v>3302</v>
      </c>
      <c r="F200" s="15"/>
      <c r="G200" s="18">
        <f t="shared" si="69"/>
        <v>3302</v>
      </c>
      <c r="H200" s="39"/>
      <c r="I200" s="39"/>
      <c r="J200" s="38">
        <f t="shared" si="70"/>
        <v>3302</v>
      </c>
      <c r="K200" s="15">
        <f t="shared" si="70"/>
        <v>0</v>
      </c>
      <c r="L200" s="5">
        <f t="shared" si="71"/>
        <v>3302</v>
      </c>
      <c r="M200" s="5"/>
      <c r="N200" s="5"/>
      <c r="O200" s="5">
        <f t="shared" si="65"/>
        <v>0</v>
      </c>
    </row>
    <row r="201" spans="1:15" x14ac:dyDescent="0.2">
      <c r="A201" s="37" t="s">
        <v>77</v>
      </c>
      <c r="B201" s="15">
        <v>356</v>
      </c>
      <c r="C201" s="15"/>
      <c r="D201" s="18">
        <f t="shared" si="68"/>
        <v>356</v>
      </c>
      <c r="E201" s="15">
        <v>356</v>
      </c>
      <c r="F201" s="15"/>
      <c r="G201" s="18">
        <f t="shared" si="69"/>
        <v>356</v>
      </c>
      <c r="H201" s="39"/>
      <c r="I201" s="39"/>
      <c r="J201" s="38">
        <f t="shared" si="70"/>
        <v>356</v>
      </c>
      <c r="K201" s="15">
        <f t="shared" si="70"/>
        <v>0</v>
      </c>
      <c r="L201" s="5">
        <f t="shared" si="71"/>
        <v>356</v>
      </c>
      <c r="M201" s="5"/>
      <c r="N201" s="5"/>
      <c r="O201" s="5">
        <f t="shared" si="65"/>
        <v>0</v>
      </c>
    </row>
    <row r="202" spans="1:15" x14ac:dyDescent="0.2">
      <c r="A202" s="37" t="s">
        <v>13</v>
      </c>
      <c r="B202" s="15">
        <v>750</v>
      </c>
      <c r="C202" s="15"/>
      <c r="D202" s="18">
        <f t="shared" si="68"/>
        <v>750</v>
      </c>
      <c r="E202" s="15">
        <v>750</v>
      </c>
      <c r="F202" s="15"/>
      <c r="G202" s="18">
        <f t="shared" si="69"/>
        <v>750</v>
      </c>
      <c r="H202" s="39">
        <v>-300</v>
      </c>
      <c r="I202" s="39"/>
      <c r="J202" s="38">
        <f t="shared" si="70"/>
        <v>450</v>
      </c>
      <c r="K202" s="15">
        <f t="shared" si="70"/>
        <v>0</v>
      </c>
      <c r="L202" s="5">
        <f t="shared" si="71"/>
        <v>450</v>
      </c>
      <c r="M202" s="5"/>
      <c r="N202" s="5"/>
      <c r="O202" s="5">
        <f t="shared" si="65"/>
        <v>0</v>
      </c>
    </row>
    <row r="203" spans="1:15" x14ac:dyDescent="0.2">
      <c r="A203" s="37" t="s">
        <v>78</v>
      </c>
      <c r="B203" s="15">
        <v>700</v>
      </c>
      <c r="C203" s="15"/>
      <c r="D203" s="18">
        <f t="shared" si="68"/>
        <v>700</v>
      </c>
      <c r="E203" s="15">
        <v>700</v>
      </c>
      <c r="F203" s="15"/>
      <c r="G203" s="18">
        <f t="shared" si="69"/>
        <v>700</v>
      </c>
      <c r="H203" s="39">
        <v>-700</v>
      </c>
      <c r="I203" s="39"/>
      <c r="J203" s="38">
        <f t="shared" si="70"/>
        <v>0</v>
      </c>
      <c r="K203" s="15">
        <f t="shared" si="70"/>
        <v>0</v>
      </c>
      <c r="L203" s="5">
        <f t="shared" si="71"/>
        <v>0</v>
      </c>
      <c r="M203" s="5"/>
      <c r="N203" s="5"/>
      <c r="O203" s="5">
        <f t="shared" si="65"/>
        <v>0</v>
      </c>
    </row>
    <row r="204" spans="1:15" x14ac:dyDescent="0.2">
      <c r="A204" s="5"/>
      <c r="B204" s="15"/>
      <c r="C204" s="15"/>
      <c r="D204" s="18"/>
      <c r="E204" s="15"/>
      <c r="F204" s="15"/>
      <c r="G204" s="18"/>
      <c r="H204" s="39"/>
      <c r="I204" s="39"/>
      <c r="J204" s="39"/>
      <c r="K204" s="39"/>
      <c r="L204" s="39"/>
      <c r="M204" s="42"/>
      <c r="N204" s="42"/>
      <c r="O204" s="5">
        <f t="shared" si="65"/>
        <v>0</v>
      </c>
    </row>
    <row r="205" spans="1:15" x14ac:dyDescent="0.2">
      <c r="A205" s="2" t="s">
        <v>1</v>
      </c>
      <c r="B205" s="3">
        <f t="shared" ref="B205:L205" si="74">SUM(B7,B149,B160)</f>
        <v>62896</v>
      </c>
      <c r="C205" s="3">
        <f t="shared" si="74"/>
        <v>0</v>
      </c>
      <c r="D205" s="3">
        <f t="shared" si="74"/>
        <v>62896</v>
      </c>
      <c r="E205" s="3">
        <f t="shared" si="74"/>
        <v>71367</v>
      </c>
      <c r="F205" s="53">
        <f t="shared" si="74"/>
        <v>0</v>
      </c>
      <c r="G205" s="3">
        <f t="shared" si="74"/>
        <v>71367</v>
      </c>
      <c r="H205" s="3">
        <f t="shared" si="74"/>
        <v>-13454</v>
      </c>
      <c r="I205" s="53">
        <f t="shared" si="74"/>
        <v>0</v>
      </c>
      <c r="J205" s="3">
        <f t="shared" si="74"/>
        <v>57913</v>
      </c>
      <c r="K205" s="3">
        <f t="shared" si="74"/>
        <v>0</v>
      </c>
      <c r="L205" s="3">
        <f t="shared" si="74"/>
        <v>57913</v>
      </c>
      <c r="M205" s="42"/>
      <c r="N205" s="42"/>
      <c r="O205" s="5">
        <f t="shared" si="65"/>
        <v>0</v>
      </c>
    </row>
    <row r="206" spans="1:15" x14ac:dyDescent="0.2">
      <c r="A206" s="1"/>
    </row>
    <row r="207" spans="1:15" x14ac:dyDescent="0.2">
      <c r="A207" s="1"/>
    </row>
    <row r="208" spans="1:15" x14ac:dyDescent="0.2">
      <c r="A208" s="1"/>
    </row>
    <row r="209" spans="1:1" x14ac:dyDescent="0.2">
      <c r="A209" s="1"/>
    </row>
    <row r="210" spans="1:1" x14ac:dyDescent="0.2">
      <c r="A210" s="1"/>
    </row>
    <row r="211" spans="1:1" x14ac:dyDescent="0.2">
      <c r="A211" s="1"/>
    </row>
    <row r="212" spans="1:1" x14ac:dyDescent="0.2">
      <c r="A212" s="1"/>
    </row>
    <row r="213" spans="1:1" x14ac:dyDescent="0.2">
      <c r="A213" s="1"/>
    </row>
    <row r="214" spans="1:1" x14ac:dyDescent="0.2">
      <c r="A214" s="1"/>
    </row>
    <row r="215" spans="1:1" x14ac:dyDescent="0.2">
      <c r="A215" s="1"/>
    </row>
    <row r="216" spans="1:1" x14ac:dyDescent="0.2">
      <c r="A216" s="1"/>
    </row>
    <row r="217" spans="1:1" x14ac:dyDescent="0.2">
      <c r="A217" s="1"/>
    </row>
    <row r="218" spans="1:1" x14ac:dyDescent="0.2">
      <c r="A218" s="1"/>
    </row>
    <row r="219" spans="1:1" x14ac:dyDescent="0.2">
      <c r="A219" s="1"/>
    </row>
    <row r="220" spans="1:1" x14ac:dyDescent="0.2">
      <c r="A220" s="1"/>
    </row>
    <row r="221" spans="1:1" x14ac:dyDescent="0.2">
      <c r="A221" s="1"/>
    </row>
    <row r="222" spans="1:1" x14ac:dyDescent="0.2">
      <c r="A222" s="1"/>
    </row>
    <row r="223" spans="1:1" x14ac:dyDescent="0.2">
      <c r="A223" s="1"/>
    </row>
    <row r="224" spans="1:1" x14ac:dyDescent="0.2">
      <c r="A224" s="1"/>
    </row>
    <row r="225" spans="1:1" x14ac:dyDescent="0.2">
      <c r="A225" s="1"/>
    </row>
    <row r="226" spans="1:1" x14ac:dyDescent="0.2">
      <c r="A226" s="1"/>
    </row>
    <row r="227" spans="1:1" x14ac:dyDescent="0.2">
      <c r="A227" s="1"/>
    </row>
    <row r="228" spans="1:1" x14ac:dyDescent="0.2">
      <c r="A228" s="1"/>
    </row>
    <row r="229" spans="1:1" x14ac:dyDescent="0.2">
      <c r="A229" s="1"/>
    </row>
    <row r="230" spans="1:1" x14ac:dyDescent="0.2">
      <c r="A230" s="1"/>
    </row>
    <row r="231" spans="1:1" x14ac:dyDescent="0.2">
      <c r="A231" s="1"/>
    </row>
    <row r="232" spans="1:1" x14ac:dyDescent="0.2">
      <c r="A232" s="1"/>
    </row>
    <row r="233" spans="1:1" x14ac:dyDescent="0.2">
      <c r="A233" s="1"/>
    </row>
    <row r="234" spans="1:1" x14ac:dyDescent="0.2">
      <c r="A234" s="1"/>
    </row>
    <row r="235" spans="1:1" x14ac:dyDescent="0.2">
      <c r="A235" s="1"/>
    </row>
    <row r="236" spans="1:1" x14ac:dyDescent="0.2">
      <c r="A236" s="1"/>
    </row>
    <row r="237" spans="1:1" x14ac:dyDescent="0.2">
      <c r="A237" s="1"/>
    </row>
    <row r="238" spans="1:1" x14ac:dyDescent="0.2">
      <c r="A238" s="1"/>
    </row>
    <row r="239" spans="1:1" x14ac:dyDescent="0.2">
      <c r="A239" s="1"/>
    </row>
    <row r="240" spans="1:1" x14ac:dyDescent="0.2">
      <c r="A240" s="1"/>
    </row>
    <row r="241" spans="1:1" x14ac:dyDescent="0.2">
      <c r="A241" s="1"/>
    </row>
    <row r="242" spans="1:1" x14ac:dyDescent="0.2">
      <c r="A242" s="1"/>
    </row>
    <row r="243" spans="1:1" x14ac:dyDescent="0.2">
      <c r="A243" s="1"/>
    </row>
    <row r="244" spans="1:1" x14ac:dyDescent="0.2">
      <c r="A244" s="1"/>
    </row>
    <row r="245" spans="1:1" x14ac:dyDescent="0.2">
      <c r="A245" s="1"/>
    </row>
    <row r="246" spans="1:1" x14ac:dyDescent="0.2">
      <c r="A246" s="1"/>
    </row>
    <row r="247" spans="1:1" x14ac:dyDescent="0.2">
      <c r="A247" s="1"/>
    </row>
    <row r="248" spans="1:1" x14ac:dyDescent="0.2">
      <c r="A248" s="1"/>
    </row>
    <row r="249" spans="1:1" x14ac:dyDescent="0.2">
      <c r="A249" s="1"/>
    </row>
    <row r="250" spans="1:1" x14ac:dyDescent="0.2">
      <c r="A250" s="1"/>
    </row>
    <row r="251" spans="1:1" x14ac:dyDescent="0.2">
      <c r="A251" s="1"/>
    </row>
    <row r="252" spans="1:1" x14ac:dyDescent="0.2">
      <c r="A252" s="1"/>
    </row>
    <row r="253" spans="1:1" x14ac:dyDescent="0.2">
      <c r="A253" s="1"/>
    </row>
    <row r="254" spans="1:1" x14ac:dyDescent="0.2">
      <c r="A254" s="1"/>
    </row>
    <row r="255" spans="1:1" x14ac:dyDescent="0.2">
      <c r="A255" s="1"/>
    </row>
    <row r="256" spans="1: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1"/>
    </row>
    <row r="379" spans="1:1" x14ac:dyDescent="0.2">
      <c r="A379" s="1"/>
    </row>
    <row r="380" spans="1:1" x14ac:dyDescent="0.2">
      <c r="A380" s="1"/>
    </row>
    <row r="381" spans="1:1" x14ac:dyDescent="0.2">
      <c r="A381" s="1"/>
    </row>
    <row r="382" spans="1:1" x14ac:dyDescent="0.2">
      <c r="A382" s="1"/>
    </row>
    <row r="383" spans="1:1" x14ac:dyDescent="0.2">
      <c r="A383" s="1"/>
    </row>
    <row r="384" spans="1:1" x14ac:dyDescent="0.2">
      <c r="A384" s="1"/>
    </row>
    <row r="385" spans="1:1" x14ac:dyDescent="0.2">
      <c r="A385" s="1"/>
    </row>
    <row r="386" spans="1:1" x14ac:dyDescent="0.2">
      <c r="A386" s="1"/>
    </row>
    <row r="387" spans="1:1" x14ac:dyDescent="0.2">
      <c r="A387" s="1"/>
    </row>
    <row r="388" spans="1:1" x14ac:dyDescent="0.2">
      <c r="A388" s="1"/>
    </row>
    <row r="389" spans="1:1" x14ac:dyDescent="0.2">
      <c r="A389" s="1"/>
    </row>
    <row r="390" spans="1:1" x14ac:dyDescent="0.2">
      <c r="A390" s="1"/>
    </row>
    <row r="391" spans="1:1" x14ac:dyDescent="0.2">
      <c r="A391" s="1"/>
    </row>
    <row r="392" spans="1:1" x14ac:dyDescent="0.2">
      <c r="A392" s="1"/>
    </row>
    <row r="393" spans="1:1" x14ac:dyDescent="0.2">
      <c r="A393" s="1"/>
    </row>
    <row r="394" spans="1:1" x14ac:dyDescent="0.2">
      <c r="A394" s="1"/>
    </row>
    <row r="395" spans="1:1" x14ac:dyDescent="0.2">
      <c r="A395" s="1"/>
    </row>
    <row r="396" spans="1:1" x14ac:dyDescent="0.2">
      <c r="A396" s="1"/>
    </row>
    <row r="397" spans="1:1" x14ac:dyDescent="0.2">
      <c r="A397" s="1"/>
    </row>
    <row r="398" spans="1:1" x14ac:dyDescent="0.2">
      <c r="A398" s="1"/>
    </row>
    <row r="399" spans="1:1" x14ac:dyDescent="0.2">
      <c r="A399" s="1"/>
    </row>
    <row r="400" spans="1:1" x14ac:dyDescent="0.2">
      <c r="A400" s="1"/>
    </row>
    <row r="401" spans="1:1" x14ac:dyDescent="0.2">
      <c r="A401" s="1"/>
    </row>
    <row r="402" spans="1:1" x14ac:dyDescent="0.2">
      <c r="A402" s="1"/>
    </row>
    <row r="403" spans="1:1" x14ac:dyDescent="0.2">
      <c r="A403" s="1"/>
    </row>
    <row r="404" spans="1:1" x14ac:dyDescent="0.2">
      <c r="A404" s="1"/>
    </row>
    <row r="405" spans="1:1" x14ac:dyDescent="0.2">
      <c r="A405" s="1"/>
    </row>
    <row r="406" spans="1:1" x14ac:dyDescent="0.2">
      <c r="A406" s="1"/>
    </row>
    <row r="407" spans="1:1" x14ac:dyDescent="0.2">
      <c r="A407" s="1"/>
    </row>
    <row r="408" spans="1:1" x14ac:dyDescent="0.2">
      <c r="A408" s="1"/>
    </row>
    <row r="409" spans="1:1" x14ac:dyDescent="0.2">
      <c r="A409" s="1"/>
    </row>
    <row r="410" spans="1:1" x14ac:dyDescent="0.2">
      <c r="A410" s="1"/>
    </row>
    <row r="411" spans="1:1" x14ac:dyDescent="0.2">
      <c r="A411" s="1"/>
    </row>
    <row r="412" spans="1:1" x14ac:dyDescent="0.2">
      <c r="A412" s="1"/>
    </row>
    <row r="413" spans="1:1" x14ac:dyDescent="0.2">
      <c r="A413" s="1"/>
    </row>
    <row r="414" spans="1:1" x14ac:dyDescent="0.2">
      <c r="A414" s="1"/>
    </row>
    <row r="415" spans="1:1" x14ac:dyDescent="0.2">
      <c r="A415" s="1"/>
    </row>
    <row r="416" spans="1:1" x14ac:dyDescent="0.2">
      <c r="A416" s="1"/>
    </row>
    <row r="417" spans="1:1" x14ac:dyDescent="0.2">
      <c r="A417" s="1"/>
    </row>
    <row r="418" spans="1:1" x14ac:dyDescent="0.2">
      <c r="A418" s="1"/>
    </row>
    <row r="419" spans="1:1" x14ac:dyDescent="0.2">
      <c r="A419" s="1"/>
    </row>
    <row r="420" spans="1:1" x14ac:dyDescent="0.2">
      <c r="A420" s="1"/>
    </row>
    <row r="421" spans="1:1" x14ac:dyDescent="0.2">
      <c r="A421" s="1"/>
    </row>
    <row r="422" spans="1:1" x14ac:dyDescent="0.2">
      <c r="A422" s="1"/>
    </row>
    <row r="423" spans="1:1" x14ac:dyDescent="0.2">
      <c r="A423" s="1"/>
    </row>
    <row r="424" spans="1:1" x14ac:dyDescent="0.2">
      <c r="A424" s="1"/>
    </row>
    <row r="425" spans="1:1" x14ac:dyDescent="0.2">
      <c r="A425" s="1"/>
    </row>
    <row r="426" spans="1:1" x14ac:dyDescent="0.2">
      <c r="A426" s="1"/>
    </row>
    <row r="427" spans="1:1" x14ac:dyDescent="0.2">
      <c r="A427" s="1"/>
    </row>
    <row r="428" spans="1:1" x14ac:dyDescent="0.2">
      <c r="A428" s="1"/>
    </row>
    <row r="429" spans="1:1" x14ac:dyDescent="0.2">
      <c r="A429" s="1"/>
    </row>
    <row r="430" spans="1:1" x14ac:dyDescent="0.2">
      <c r="A430" s="1"/>
    </row>
    <row r="431" spans="1:1" x14ac:dyDescent="0.2">
      <c r="A431" s="1"/>
    </row>
    <row r="432" spans="1:1" x14ac:dyDescent="0.2">
      <c r="A432" s="1"/>
    </row>
    <row r="433" spans="1:1" x14ac:dyDescent="0.2">
      <c r="A433" s="1"/>
    </row>
    <row r="434" spans="1:1" x14ac:dyDescent="0.2">
      <c r="A434" s="1"/>
    </row>
    <row r="435" spans="1:1" x14ac:dyDescent="0.2">
      <c r="A435" s="1"/>
    </row>
    <row r="436" spans="1:1" x14ac:dyDescent="0.2">
      <c r="A436" s="1"/>
    </row>
    <row r="437" spans="1:1" x14ac:dyDescent="0.2">
      <c r="A437" s="1"/>
    </row>
  </sheetData>
  <mergeCells count="10">
    <mergeCell ref="M6:O6"/>
    <mergeCell ref="P6:P7"/>
    <mergeCell ref="A2:L2"/>
    <mergeCell ref="C3:D3"/>
    <mergeCell ref="C4:D4"/>
    <mergeCell ref="A6:A7"/>
    <mergeCell ref="B6:D6"/>
    <mergeCell ref="E6:G6"/>
    <mergeCell ref="H6:I6"/>
    <mergeCell ref="J6:L6"/>
  </mergeCells>
  <printOptions horizontalCentered="1"/>
  <pageMargins left="0.59055118110236227" right="0.59055118110236227" top="0.39370078740157483" bottom="0" header="0.51181102362204722" footer="0"/>
  <pageSetup paperSize="8" scale="70" orientation="landscape" r:id="rId1"/>
  <headerFooter alignWithMargins="0">
    <oddFooter xml:space="preserve">&amp;C&amp;P&amp;R
</oddFooter>
  </headerFooter>
  <rowBreaks count="2" manualBreakCount="2">
    <brk id="72" max="15" man="1"/>
    <brk id="159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9"/>
  <sheetViews>
    <sheetView zoomScaleNormal="100" zoomScaleSheetLayoutView="100" workbookViewId="0">
      <pane ySplit="7" topLeftCell="A148" activePane="bottomLeft" state="frozen"/>
      <selection pane="bottomLeft" activeCell="A162" sqref="A162:O207"/>
    </sheetView>
  </sheetViews>
  <sheetFormatPr defaultRowHeight="12.75" x14ac:dyDescent="0.2"/>
  <cols>
    <col min="1" max="1" width="83.140625" customWidth="1"/>
    <col min="2" max="3" width="10.7109375" customWidth="1"/>
    <col min="4" max="4" width="11.85546875" customWidth="1"/>
    <col min="5" max="5" width="9.85546875" bestFit="1" customWidth="1"/>
    <col min="6" max="6" width="9.28515625" customWidth="1"/>
    <col min="7" max="7" width="11.28515625" customWidth="1"/>
    <col min="8" max="8" width="9.5703125" customWidth="1"/>
    <col min="10" max="10" width="9.85546875" bestFit="1" customWidth="1"/>
    <col min="12" max="12" width="9.85546875" bestFit="1" customWidth="1"/>
    <col min="16" max="16" width="12.28515625" bestFit="1" customWidth="1"/>
    <col min="17" max="17" width="22.7109375" bestFit="1" customWidth="1"/>
  </cols>
  <sheetData>
    <row r="1" spans="1:17" ht="11.25" customHeight="1" x14ac:dyDescent="0.2">
      <c r="B1" s="22"/>
      <c r="C1" s="22"/>
      <c r="D1" s="22"/>
      <c r="E1" s="22"/>
      <c r="F1" s="22"/>
      <c r="G1" s="22"/>
      <c r="L1" s="20" t="s">
        <v>26</v>
      </c>
    </row>
    <row r="2" spans="1:17" ht="12" customHeight="1" x14ac:dyDescent="0.2">
      <c r="A2" s="68" t="s">
        <v>80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17" ht="12" customHeight="1" x14ac:dyDescent="0.2">
      <c r="A3" s="13"/>
      <c r="C3" s="72"/>
      <c r="D3" s="72"/>
      <c r="E3" s="27"/>
      <c r="F3" s="27"/>
      <c r="G3" s="27"/>
    </row>
    <row r="4" spans="1:17" ht="12" customHeight="1" x14ac:dyDescent="0.2">
      <c r="A4" s="12"/>
      <c r="C4" s="72"/>
      <c r="D4" s="72"/>
      <c r="E4" s="27"/>
      <c r="F4" s="27"/>
      <c r="G4" s="27"/>
    </row>
    <row r="5" spans="1:17" x14ac:dyDescent="0.2">
      <c r="L5" s="6" t="s">
        <v>4</v>
      </c>
    </row>
    <row r="6" spans="1:17" ht="27.75" customHeight="1" x14ac:dyDescent="0.2">
      <c r="A6" s="73" t="s">
        <v>0</v>
      </c>
      <c r="B6" s="74" t="s">
        <v>81</v>
      </c>
      <c r="C6" s="74"/>
      <c r="D6" s="74"/>
      <c r="E6" s="75" t="s">
        <v>140</v>
      </c>
      <c r="F6" s="75"/>
      <c r="G6" s="75"/>
      <c r="H6" s="76" t="s">
        <v>145</v>
      </c>
      <c r="I6" s="76"/>
      <c r="J6" s="75" t="s">
        <v>141</v>
      </c>
      <c r="K6" s="75"/>
      <c r="L6" s="75"/>
      <c r="M6" s="69" t="s">
        <v>159</v>
      </c>
      <c r="N6" s="69"/>
      <c r="O6" s="70"/>
      <c r="P6" s="69" t="s">
        <v>160</v>
      </c>
    </row>
    <row r="7" spans="1:17" ht="42.75" customHeight="1" x14ac:dyDescent="0.2">
      <c r="A7" s="73"/>
      <c r="B7" s="25" t="s">
        <v>2</v>
      </c>
      <c r="C7" s="25" t="s">
        <v>3</v>
      </c>
      <c r="D7" s="25" t="s">
        <v>31</v>
      </c>
      <c r="E7" s="25" t="s">
        <v>2</v>
      </c>
      <c r="F7" s="25" t="s">
        <v>3</v>
      </c>
      <c r="G7" s="25" t="s">
        <v>32</v>
      </c>
      <c r="H7" s="25" t="s">
        <v>2</v>
      </c>
      <c r="I7" s="25" t="s">
        <v>3</v>
      </c>
      <c r="J7" s="25" t="s">
        <v>2</v>
      </c>
      <c r="K7" s="25" t="s">
        <v>3</v>
      </c>
      <c r="L7" s="25" t="s">
        <v>32</v>
      </c>
      <c r="M7" s="25" t="s">
        <v>142</v>
      </c>
      <c r="N7" s="25" t="s">
        <v>143</v>
      </c>
      <c r="O7" s="43" t="s">
        <v>144</v>
      </c>
      <c r="P7" s="69"/>
    </row>
    <row r="8" spans="1:17" ht="11.25" customHeight="1" x14ac:dyDescent="0.2">
      <c r="A8" s="23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39"/>
      <c r="N8" s="39"/>
      <c r="O8" s="44"/>
      <c r="P8" s="39"/>
    </row>
    <row r="9" spans="1:17" ht="15" customHeight="1" x14ac:dyDescent="0.2">
      <c r="A9" s="7" t="s">
        <v>8</v>
      </c>
      <c r="B9" s="9">
        <f t="shared" ref="B9:L9" si="0">SUM(B11,B32,B35,B39,B42,B47,B52,B56,B62,B68,B85,B88,B91,B97,B101,B105,B108,B117,B123,B126,B129,B132)</f>
        <v>4612994</v>
      </c>
      <c r="C9" s="9">
        <f t="shared" si="0"/>
        <v>7850</v>
      </c>
      <c r="D9" s="9">
        <f t="shared" si="0"/>
        <v>4620844</v>
      </c>
      <c r="E9" s="9">
        <f t="shared" si="0"/>
        <v>5923135</v>
      </c>
      <c r="F9" s="9">
        <f t="shared" si="0"/>
        <v>8150</v>
      </c>
      <c r="G9" s="9">
        <f t="shared" si="0"/>
        <v>5931285</v>
      </c>
      <c r="H9" s="9">
        <f t="shared" si="0"/>
        <v>-1438</v>
      </c>
      <c r="I9" s="9">
        <f t="shared" si="0"/>
        <v>300</v>
      </c>
      <c r="J9" s="9">
        <f t="shared" si="0"/>
        <v>5921697</v>
      </c>
      <c r="K9" s="9">
        <f t="shared" si="0"/>
        <v>8450</v>
      </c>
      <c r="L9" s="9">
        <f t="shared" si="0"/>
        <v>5930147</v>
      </c>
      <c r="M9" s="9">
        <f>SUM(M11:M113,M117:M149)</f>
        <v>1383018</v>
      </c>
      <c r="N9" s="9">
        <f t="shared" ref="N9" si="1">SUM(N11:N113,N117:N149)</f>
        <v>51268</v>
      </c>
      <c r="O9" s="45">
        <f>SUM(O11:O113,O117:O149)</f>
        <v>1434286</v>
      </c>
      <c r="P9" s="39"/>
      <c r="Q9" s="31">
        <f>SUM(M9:N9)</f>
        <v>1434286</v>
      </c>
    </row>
    <row r="10" spans="1:17" ht="12.75" customHeight="1" x14ac:dyDescent="0.2">
      <c r="A10" s="10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39"/>
      <c r="N10" s="39"/>
      <c r="O10" s="46">
        <f t="shared" ref="O10:O92" si="2">SUM(M10:N10)</f>
        <v>0</v>
      </c>
      <c r="P10" s="39"/>
      <c r="Q10" s="31"/>
    </row>
    <row r="11" spans="1:17" ht="12.75" customHeight="1" x14ac:dyDescent="0.2">
      <c r="A11" s="2" t="s">
        <v>27</v>
      </c>
      <c r="B11" s="16">
        <f>SUM(B12:B26)</f>
        <v>2741416</v>
      </c>
      <c r="C11" s="16">
        <f t="shared" ref="C11:L11" si="3">SUM(C12:C26)</f>
        <v>0</v>
      </c>
      <c r="D11" s="16">
        <f t="shared" si="3"/>
        <v>2741416</v>
      </c>
      <c r="E11" s="16">
        <f t="shared" si="3"/>
        <v>3901250</v>
      </c>
      <c r="F11" s="16">
        <f t="shared" si="3"/>
        <v>0</v>
      </c>
      <c r="G11" s="16">
        <f t="shared" si="3"/>
        <v>3901250</v>
      </c>
      <c r="H11" s="16">
        <f t="shared" si="3"/>
        <v>-1902</v>
      </c>
      <c r="I11" s="16">
        <f t="shared" si="3"/>
        <v>0</v>
      </c>
      <c r="J11" s="16">
        <f t="shared" si="3"/>
        <v>3899348</v>
      </c>
      <c r="K11" s="16">
        <f t="shared" si="3"/>
        <v>0</v>
      </c>
      <c r="L11" s="16">
        <f t="shared" si="3"/>
        <v>3899348</v>
      </c>
      <c r="M11" s="5"/>
      <c r="N11" s="5"/>
      <c r="O11" s="46"/>
      <c r="P11" s="39"/>
      <c r="Q11" s="31"/>
    </row>
    <row r="12" spans="1:17" ht="12.75" customHeight="1" x14ac:dyDescent="0.2">
      <c r="A12" s="4" t="s">
        <v>34</v>
      </c>
      <c r="B12" s="15">
        <v>126188</v>
      </c>
      <c r="C12" s="15"/>
      <c r="D12" s="15">
        <f t="shared" ref="D12:D20" si="4">SUM(B12:C12)</f>
        <v>126188</v>
      </c>
      <c r="E12" s="15">
        <v>126188</v>
      </c>
      <c r="F12" s="15"/>
      <c r="G12" s="15">
        <f t="shared" ref="G12:G37" si="5">SUM(E12:F12)</f>
        <v>126188</v>
      </c>
      <c r="H12" s="15"/>
      <c r="I12" s="15"/>
      <c r="J12" s="15">
        <f>SUM(E12,H12)</f>
        <v>126188</v>
      </c>
      <c r="K12" s="15">
        <f>SUM(F12,I12)</f>
        <v>0</v>
      </c>
      <c r="L12" s="15">
        <f t="shared" ref="L12:L112" si="6">SUM(J12:K12)</f>
        <v>126188</v>
      </c>
      <c r="M12" s="5"/>
      <c r="N12" s="5"/>
      <c r="O12" s="46">
        <f t="shared" si="2"/>
        <v>0</v>
      </c>
      <c r="P12" s="39"/>
    </row>
    <row r="13" spans="1:17" ht="12.75" customHeight="1" x14ac:dyDescent="0.2">
      <c r="A13" s="4" t="s">
        <v>36</v>
      </c>
      <c r="B13" s="15">
        <v>1681823</v>
      </c>
      <c r="C13" s="15"/>
      <c r="D13" s="15">
        <f t="shared" si="4"/>
        <v>1681823</v>
      </c>
      <c r="E13" s="15">
        <v>1680823</v>
      </c>
      <c r="F13" s="15"/>
      <c r="G13" s="15">
        <f t="shared" si="5"/>
        <v>1680823</v>
      </c>
      <c r="H13" s="15"/>
      <c r="I13" s="15"/>
      <c r="J13" s="15">
        <f t="shared" ref="J13:K112" si="7">SUM(E13,H13)</f>
        <v>1680823</v>
      </c>
      <c r="K13" s="15">
        <f t="shared" ref="K13:K112" si="8">SUM(F13,I13)</f>
        <v>0</v>
      </c>
      <c r="L13" s="15">
        <f t="shared" si="6"/>
        <v>1680823</v>
      </c>
      <c r="M13" s="5">
        <v>1066790</v>
      </c>
      <c r="N13" s="5">
        <v>204</v>
      </c>
      <c r="O13" s="47">
        <f t="shared" si="2"/>
        <v>1066994</v>
      </c>
      <c r="P13" s="49">
        <f>SUM(O13-L13)</f>
        <v>-613829</v>
      </c>
    </row>
    <row r="14" spans="1:17" ht="12.75" customHeight="1" x14ac:dyDescent="0.2">
      <c r="A14" s="4" t="s">
        <v>82</v>
      </c>
      <c r="B14" s="15">
        <v>420</v>
      </c>
      <c r="C14" s="15"/>
      <c r="D14" s="15">
        <f t="shared" si="4"/>
        <v>420</v>
      </c>
      <c r="E14" s="15">
        <v>420</v>
      </c>
      <c r="F14" s="15"/>
      <c r="G14" s="15">
        <f t="shared" si="5"/>
        <v>420</v>
      </c>
      <c r="H14" s="15"/>
      <c r="I14" s="15"/>
      <c r="J14" s="15">
        <f t="shared" si="7"/>
        <v>420</v>
      </c>
      <c r="K14" s="15">
        <f t="shared" si="8"/>
        <v>0</v>
      </c>
      <c r="L14" s="15">
        <f t="shared" si="6"/>
        <v>420</v>
      </c>
      <c r="M14" s="5">
        <v>94</v>
      </c>
      <c r="N14" s="5"/>
      <c r="O14" s="47">
        <f t="shared" si="2"/>
        <v>94</v>
      </c>
      <c r="P14" s="49">
        <f t="shared" ref="P14:P77" si="9">SUM(O14-L14)</f>
        <v>-326</v>
      </c>
    </row>
    <row r="15" spans="1:17" ht="12.75" customHeight="1" x14ac:dyDescent="0.2">
      <c r="A15" s="4" t="s">
        <v>37</v>
      </c>
      <c r="B15" s="15">
        <v>848</v>
      </c>
      <c r="C15" s="15"/>
      <c r="D15" s="15">
        <f t="shared" si="4"/>
        <v>848</v>
      </c>
      <c r="E15" s="15">
        <v>848</v>
      </c>
      <c r="F15" s="15"/>
      <c r="G15" s="15">
        <f t="shared" si="5"/>
        <v>848</v>
      </c>
      <c r="H15" s="15"/>
      <c r="I15" s="15"/>
      <c r="J15" s="15">
        <f t="shared" si="7"/>
        <v>848</v>
      </c>
      <c r="K15" s="15">
        <f t="shared" si="8"/>
        <v>0</v>
      </c>
      <c r="L15" s="15">
        <f t="shared" si="6"/>
        <v>848</v>
      </c>
      <c r="M15" s="5">
        <v>848</v>
      </c>
      <c r="N15" s="5"/>
      <c r="O15" s="47">
        <f t="shared" si="2"/>
        <v>848</v>
      </c>
      <c r="P15" s="49">
        <f t="shared" si="9"/>
        <v>0</v>
      </c>
    </row>
    <row r="16" spans="1:17" ht="12.75" customHeight="1" x14ac:dyDescent="0.2">
      <c r="A16" s="41" t="s">
        <v>83</v>
      </c>
      <c r="B16" s="17">
        <v>79557</v>
      </c>
      <c r="C16" s="17"/>
      <c r="D16" s="17">
        <f t="shared" si="4"/>
        <v>79557</v>
      </c>
      <c r="E16" s="17">
        <v>119396</v>
      </c>
      <c r="F16" s="17"/>
      <c r="G16" s="15">
        <f t="shared" si="5"/>
        <v>119396</v>
      </c>
      <c r="H16" s="17"/>
      <c r="I16" s="15"/>
      <c r="J16" s="15">
        <f t="shared" si="7"/>
        <v>119396</v>
      </c>
      <c r="K16" s="15">
        <f t="shared" si="8"/>
        <v>0</v>
      </c>
      <c r="L16" s="15">
        <f t="shared" si="6"/>
        <v>119396</v>
      </c>
      <c r="M16" s="5">
        <v>55134</v>
      </c>
      <c r="N16" s="5">
        <v>14886</v>
      </c>
      <c r="O16" s="47">
        <f t="shared" si="2"/>
        <v>70020</v>
      </c>
      <c r="P16" s="49">
        <f t="shared" si="9"/>
        <v>-49376</v>
      </c>
    </row>
    <row r="17" spans="1:17" ht="12.75" customHeight="1" x14ac:dyDescent="0.2">
      <c r="A17" s="18" t="s">
        <v>79</v>
      </c>
      <c r="B17" s="17">
        <v>471452</v>
      </c>
      <c r="C17" s="17"/>
      <c r="D17" s="18">
        <f t="shared" si="4"/>
        <v>471452</v>
      </c>
      <c r="E17" s="17">
        <v>471452</v>
      </c>
      <c r="F17" s="17"/>
      <c r="G17" s="15">
        <f t="shared" si="5"/>
        <v>471452</v>
      </c>
      <c r="H17" s="17"/>
      <c r="I17" s="15"/>
      <c r="J17" s="15">
        <f t="shared" si="7"/>
        <v>471452</v>
      </c>
      <c r="K17" s="15">
        <f t="shared" si="8"/>
        <v>0</v>
      </c>
      <c r="L17" s="15">
        <f t="shared" si="6"/>
        <v>471452</v>
      </c>
      <c r="M17" s="5"/>
      <c r="N17" s="5"/>
      <c r="O17" s="47">
        <f t="shared" si="2"/>
        <v>0</v>
      </c>
      <c r="P17" s="49">
        <f t="shared" si="9"/>
        <v>-471452</v>
      </c>
    </row>
    <row r="18" spans="1:17" ht="12.75" customHeight="1" x14ac:dyDescent="0.2">
      <c r="A18" s="18" t="s">
        <v>84</v>
      </c>
      <c r="B18" s="17">
        <v>150000</v>
      </c>
      <c r="C18" s="17"/>
      <c r="D18" s="18">
        <f t="shared" si="4"/>
        <v>150000</v>
      </c>
      <c r="E18" s="17">
        <v>150000</v>
      </c>
      <c r="F18" s="17"/>
      <c r="G18" s="15">
        <f t="shared" si="5"/>
        <v>150000</v>
      </c>
      <c r="H18" s="17"/>
      <c r="I18" s="15"/>
      <c r="J18" s="15">
        <f t="shared" si="7"/>
        <v>150000</v>
      </c>
      <c r="K18" s="15">
        <f t="shared" si="8"/>
        <v>0</v>
      </c>
      <c r="L18" s="15">
        <f t="shared" si="6"/>
        <v>150000</v>
      </c>
      <c r="M18" s="5"/>
      <c r="N18" s="5"/>
      <c r="O18" s="47">
        <f t="shared" si="2"/>
        <v>0</v>
      </c>
      <c r="P18" s="49">
        <f t="shared" si="9"/>
        <v>-150000</v>
      </c>
    </row>
    <row r="19" spans="1:17" ht="12.75" customHeight="1" x14ac:dyDescent="0.2">
      <c r="A19" s="18" t="s">
        <v>85</v>
      </c>
      <c r="B19" s="17">
        <v>181128</v>
      </c>
      <c r="C19" s="17"/>
      <c r="D19" s="18">
        <f t="shared" si="4"/>
        <v>181128</v>
      </c>
      <c r="E19" s="17">
        <v>181128</v>
      </c>
      <c r="F19" s="17"/>
      <c r="G19" s="15">
        <f t="shared" si="5"/>
        <v>181128</v>
      </c>
      <c r="H19" s="17"/>
      <c r="I19" s="15"/>
      <c r="J19" s="15">
        <f t="shared" si="7"/>
        <v>181128</v>
      </c>
      <c r="K19" s="15">
        <f t="shared" si="8"/>
        <v>0</v>
      </c>
      <c r="L19" s="15">
        <f t="shared" si="6"/>
        <v>181128</v>
      </c>
      <c r="M19" s="5"/>
      <c r="N19" s="5"/>
      <c r="O19" s="47">
        <f t="shared" si="2"/>
        <v>0</v>
      </c>
      <c r="P19" s="49">
        <f t="shared" si="9"/>
        <v>-181128</v>
      </c>
    </row>
    <row r="20" spans="1:17" ht="12.75" customHeight="1" x14ac:dyDescent="0.2">
      <c r="A20" s="18" t="s">
        <v>86</v>
      </c>
      <c r="B20" s="17">
        <v>50000</v>
      </c>
      <c r="C20" s="17"/>
      <c r="D20" s="18">
        <f t="shared" si="4"/>
        <v>50000</v>
      </c>
      <c r="E20" s="17">
        <v>50000</v>
      </c>
      <c r="F20" s="17"/>
      <c r="G20" s="15">
        <f t="shared" si="5"/>
        <v>50000</v>
      </c>
      <c r="H20" s="17"/>
      <c r="I20" s="15"/>
      <c r="J20" s="15">
        <f t="shared" si="7"/>
        <v>50000</v>
      </c>
      <c r="K20" s="15">
        <f t="shared" si="8"/>
        <v>0</v>
      </c>
      <c r="L20" s="15">
        <f t="shared" si="6"/>
        <v>50000</v>
      </c>
      <c r="M20" s="5"/>
      <c r="N20" s="5"/>
      <c r="O20" s="47">
        <f t="shared" si="2"/>
        <v>0</v>
      </c>
      <c r="P20" s="49">
        <f t="shared" si="9"/>
        <v>-50000</v>
      </c>
    </row>
    <row r="21" spans="1:17" ht="12.75" customHeight="1" x14ac:dyDescent="0.2">
      <c r="A21" s="18" t="s">
        <v>110</v>
      </c>
      <c r="B21" s="17"/>
      <c r="C21" s="17"/>
      <c r="D21" s="18"/>
      <c r="E21" s="17">
        <v>1630</v>
      </c>
      <c r="F21" s="17"/>
      <c r="G21" s="15">
        <f t="shared" si="5"/>
        <v>1630</v>
      </c>
      <c r="H21" s="17"/>
      <c r="I21" s="15"/>
      <c r="J21" s="15">
        <f t="shared" si="7"/>
        <v>1630</v>
      </c>
      <c r="K21" s="15">
        <f t="shared" si="8"/>
        <v>0</v>
      </c>
      <c r="L21" s="15">
        <f t="shared" si="6"/>
        <v>1630</v>
      </c>
      <c r="M21" s="5">
        <v>1330</v>
      </c>
      <c r="N21" s="5">
        <v>300</v>
      </c>
      <c r="O21" s="47">
        <f t="shared" si="2"/>
        <v>1630</v>
      </c>
      <c r="P21" s="49">
        <f t="shared" si="9"/>
        <v>0</v>
      </c>
    </row>
    <row r="22" spans="1:17" ht="12.75" customHeight="1" x14ac:dyDescent="0.2">
      <c r="A22" s="18" t="s">
        <v>116</v>
      </c>
      <c r="B22" s="17"/>
      <c r="C22" s="17"/>
      <c r="D22" s="18"/>
      <c r="E22" s="17">
        <v>57824</v>
      </c>
      <c r="F22" s="17"/>
      <c r="G22" s="15">
        <f t="shared" si="5"/>
        <v>57824</v>
      </c>
      <c r="H22" s="17">
        <v>-1902</v>
      </c>
      <c r="I22" s="15"/>
      <c r="J22" s="15">
        <f t="shared" si="7"/>
        <v>55922</v>
      </c>
      <c r="K22" s="15">
        <f t="shared" si="8"/>
        <v>0</v>
      </c>
      <c r="L22" s="15">
        <f t="shared" si="6"/>
        <v>55922</v>
      </c>
      <c r="M22" s="5">
        <v>26283</v>
      </c>
      <c r="N22" s="5">
        <v>1690</v>
      </c>
      <c r="O22" s="47">
        <f t="shared" si="2"/>
        <v>27973</v>
      </c>
      <c r="P22" s="49">
        <f t="shared" si="9"/>
        <v>-27949</v>
      </c>
    </row>
    <row r="23" spans="1:17" ht="12.75" customHeight="1" x14ac:dyDescent="0.2">
      <c r="A23" s="18" t="s">
        <v>127</v>
      </c>
      <c r="B23" s="17"/>
      <c r="C23" s="17"/>
      <c r="D23" s="18"/>
      <c r="E23" s="17">
        <v>210487</v>
      </c>
      <c r="F23" s="17"/>
      <c r="G23" s="15">
        <f t="shared" si="5"/>
        <v>210487</v>
      </c>
      <c r="H23" s="17"/>
      <c r="I23" s="15"/>
      <c r="J23" s="15">
        <f t="shared" si="7"/>
        <v>210487</v>
      </c>
      <c r="K23" s="15">
        <f t="shared" si="8"/>
        <v>0</v>
      </c>
      <c r="L23" s="15">
        <f t="shared" si="6"/>
        <v>210487</v>
      </c>
      <c r="M23" s="5"/>
      <c r="N23" s="5"/>
      <c r="O23" s="47">
        <f t="shared" si="2"/>
        <v>0</v>
      </c>
      <c r="P23" s="49">
        <f t="shared" si="9"/>
        <v>-210487</v>
      </c>
    </row>
    <row r="24" spans="1:17" ht="12.75" customHeight="1" x14ac:dyDescent="0.2">
      <c r="A24" s="18" t="s">
        <v>128</v>
      </c>
      <c r="B24" s="17"/>
      <c r="C24" s="17"/>
      <c r="D24" s="18"/>
      <c r="E24" s="17">
        <v>54506</v>
      </c>
      <c r="F24" s="17"/>
      <c r="G24" s="15">
        <f t="shared" si="5"/>
        <v>54506</v>
      </c>
      <c r="H24" s="17"/>
      <c r="I24" s="15"/>
      <c r="J24" s="15">
        <f t="shared" si="7"/>
        <v>54506</v>
      </c>
      <c r="K24" s="15">
        <f t="shared" si="8"/>
        <v>0</v>
      </c>
      <c r="L24" s="15">
        <f t="shared" si="6"/>
        <v>54506</v>
      </c>
      <c r="M24" s="5"/>
      <c r="N24" s="5"/>
      <c r="O24" s="47">
        <f t="shared" si="2"/>
        <v>0</v>
      </c>
      <c r="P24" s="49">
        <f t="shared" si="9"/>
        <v>-54506</v>
      </c>
    </row>
    <row r="25" spans="1:17" ht="12.75" customHeight="1" x14ac:dyDescent="0.2">
      <c r="A25" s="18" t="s">
        <v>133</v>
      </c>
      <c r="B25" s="17"/>
      <c r="C25" s="17"/>
      <c r="D25" s="18"/>
      <c r="E25" s="17">
        <v>264138</v>
      </c>
      <c r="F25" s="17"/>
      <c r="G25" s="15">
        <f t="shared" si="5"/>
        <v>264138</v>
      </c>
      <c r="H25" s="17"/>
      <c r="I25" s="15"/>
      <c r="J25" s="15">
        <f t="shared" si="7"/>
        <v>264138</v>
      </c>
      <c r="K25" s="15">
        <f t="shared" si="8"/>
        <v>0</v>
      </c>
      <c r="L25" s="15">
        <f t="shared" si="6"/>
        <v>264138</v>
      </c>
      <c r="M25" s="5">
        <v>618</v>
      </c>
      <c r="N25" s="5">
        <v>167</v>
      </c>
      <c r="O25" s="47">
        <f t="shared" si="2"/>
        <v>785</v>
      </c>
      <c r="P25" s="49">
        <f t="shared" si="9"/>
        <v>-263353</v>
      </c>
    </row>
    <row r="26" spans="1:17" ht="12.75" customHeight="1" x14ac:dyDescent="0.2">
      <c r="A26" s="18" t="s">
        <v>134</v>
      </c>
      <c r="B26" s="17"/>
      <c r="C26" s="17"/>
      <c r="D26" s="18"/>
      <c r="E26" s="17">
        <v>532410</v>
      </c>
      <c r="F26" s="17"/>
      <c r="G26" s="15">
        <f t="shared" si="5"/>
        <v>532410</v>
      </c>
      <c r="H26" s="17"/>
      <c r="I26" s="15"/>
      <c r="J26" s="15">
        <f t="shared" si="7"/>
        <v>532410</v>
      </c>
      <c r="K26" s="15">
        <f t="shared" si="8"/>
        <v>0</v>
      </c>
      <c r="L26" s="15">
        <f t="shared" si="6"/>
        <v>532410</v>
      </c>
      <c r="M26" s="5">
        <v>44</v>
      </c>
      <c r="N26" s="5">
        <v>12</v>
      </c>
      <c r="O26" s="47">
        <f t="shared" si="2"/>
        <v>56</v>
      </c>
      <c r="P26" s="49">
        <f t="shared" si="9"/>
        <v>-532354</v>
      </c>
    </row>
    <row r="27" spans="1:17" ht="12.75" customHeight="1" x14ac:dyDescent="0.2">
      <c r="A27" s="18" t="s">
        <v>175</v>
      </c>
      <c r="B27" s="17"/>
      <c r="C27" s="17"/>
      <c r="D27" s="18"/>
      <c r="E27" s="17"/>
      <c r="F27" s="17"/>
      <c r="G27" s="15"/>
      <c r="H27" s="17">
        <v>5874</v>
      </c>
      <c r="I27" s="15"/>
      <c r="J27" s="15">
        <f t="shared" si="7"/>
        <v>5874</v>
      </c>
      <c r="K27" s="15">
        <f t="shared" si="8"/>
        <v>0</v>
      </c>
      <c r="L27" s="15">
        <f t="shared" si="6"/>
        <v>5874</v>
      </c>
      <c r="M27" s="5">
        <v>4625</v>
      </c>
      <c r="N27" s="5">
        <v>1249</v>
      </c>
      <c r="O27" s="47">
        <f t="shared" si="2"/>
        <v>5874</v>
      </c>
      <c r="P27" s="49">
        <f t="shared" si="9"/>
        <v>0</v>
      </c>
      <c r="Q27" t="s">
        <v>162</v>
      </c>
    </row>
    <row r="28" spans="1:17" ht="12.75" customHeight="1" x14ac:dyDescent="0.2">
      <c r="A28" s="18" t="s">
        <v>148</v>
      </c>
      <c r="B28" s="17"/>
      <c r="C28" s="17"/>
      <c r="D28" s="18"/>
      <c r="E28" s="17"/>
      <c r="F28" s="17"/>
      <c r="G28" s="15"/>
      <c r="H28" s="17">
        <v>1820</v>
      </c>
      <c r="I28" s="15"/>
      <c r="J28" s="15">
        <f t="shared" si="7"/>
        <v>1820</v>
      </c>
      <c r="K28" s="15">
        <f t="shared" si="8"/>
        <v>0</v>
      </c>
      <c r="L28" s="15">
        <f t="shared" si="6"/>
        <v>1820</v>
      </c>
      <c r="M28" s="5">
        <v>1820</v>
      </c>
      <c r="N28" s="5"/>
      <c r="O28" s="47">
        <f t="shared" si="2"/>
        <v>1820</v>
      </c>
      <c r="P28" s="49">
        <f t="shared" si="9"/>
        <v>0</v>
      </c>
    </row>
    <row r="29" spans="1:17" ht="12.75" customHeight="1" x14ac:dyDescent="0.2">
      <c r="A29" s="18" t="s">
        <v>161</v>
      </c>
      <c r="B29" s="17"/>
      <c r="C29" s="17"/>
      <c r="D29" s="18"/>
      <c r="E29" s="17"/>
      <c r="F29" s="17"/>
      <c r="G29" s="15"/>
      <c r="H29" s="17"/>
      <c r="I29" s="15"/>
      <c r="J29" s="15"/>
      <c r="K29" s="15"/>
      <c r="L29" s="15"/>
      <c r="M29" s="5">
        <v>302</v>
      </c>
      <c r="N29" s="5">
        <v>82</v>
      </c>
      <c r="O29" s="47">
        <f t="shared" si="2"/>
        <v>384</v>
      </c>
      <c r="P29" s="49">
        <f t="shared" si="9"/>
        <v>384</v>
      </c>
    </row>
    <row r="30" spans="1:17" ht="12.75" customHeight="1" x14ac:dyDescent="0.2">
      <c r="A30" s="18" t="s">
        <v>163</v>
      </c>
      <c r="B30" s="17"/>
      <c r="C30" s="17"/>
      <c r="D30" s="18"/>
      <c r="E30" s="17"/>
      <c r="F30" s="17"/>
      <c r="G30" s="15"/>
      <c r="H30" s="17"/>
      <c r="I30" s="15"/>
      <c r="J30" s="15"/>
      <c r="K30" s="15"/>
      <c r="L30" s="15"/>
      <c r="M30" s="5">
        <v>1898</v>
      </c>
      <c r="N30" s="5">
        <v>512</v>
      </c>
      <c r="O30" s="47">
        <f t="shared" si="2"/>
        <v>2410</v>
      </c>
      <c r="P30" s="49">
        <f t="shared" si="9"/>
        <v>2410</v>
      </c>
    </row>
    <row r="31" spans="1:17" ht="12.75" customHeight="1" x14ac:dyDescent="0.2">
      <c r="A31" s="5"/>
      <c r="B31" s="15"/>
      <c r="C31" s="15"/>
      <c r="D31" s="15"/>
      <c r="E31" s="15"/>
      <c r="F31" s="15"/>
      <c r="G31" s="33"/>
      <c r="H31" s="17"/>
      <c r="I31" s="15"/>
      <c r="J31" s="15"/>
      <c r="K31" s="15"/>
      <c r="L31" s="15"/>
      <c r="M31" s="5"/>
      <c r="N31" s="5"/>
      <c r="O31" s="47">
        <f t="shared" si="2"/>
        <v>0</v>
      </c>
      <c r="P31" s="49">
        <f t="shared" si="9"/>
        <v>0</v>
      </c>
    </row>
    <row r="32" spans="1:17" ht="12.75" customHeight="1" x14ac:dyDescent="0.2">
      <c r="A32" s="3" t="s">
        <v>40</v>
      </c>
      <c r="B32" s="34">
        <f>SUM(B33:B33)</f>
        <v>1000</v>
      </c>
      <c r="C32" s="34">
        <f>SUM(C33:C33)</f>
        <v>0</v>
      </c>
      <c r="D32" s="34">
        <f>SUM(D33:D33)</f>
        <v>1000</v>
      </c>
      <c r="E32" s="34">
        <f>SUM(E33:E33)</f>
        <v>1000</v>
      </c>
      <c r="F32" s="34">
        <f t="shared" ref="F32:L32" si="10">SUM(F33:F33)</f>
        <v>0</v>
      </c>
      <c r="G32" s="34">
        <f t="shared" si="10"/>
        <v>1000</v>
      </c>
      <c r="H32" s="34">
        <f t="shared" si="10"/>
        <v>0</v>
      </c>
      <c r="I32" s="34">
        <f t="shared" si="10"/>
        <v>0</v>
      </c>
      <c r="J32" s="34">
        <f t="shared" si="10"/>
        <v>1000</v>
      </c>
      <c r="K32" s="34">
        <f t="shared" si="10"/>
        <v>0</v>
      </c>
      <c r="L32" s="34">
        <f t="shared" si="10"/>
        <v>1000</v>
      </c>
      <c r="M32" s="5"/>
      <c r="N32" s="5"/>
      <c r="O32" s="47"/>
      <c r="P32" s="49">
        <f t="shared" si="9"/>
        <v>-1000</v>
      </c>
    </row>
    <row r="33" spans="1:17" ht="12.75" customHeight="1" x14ac:dyDescent="0.2">
      <c r="A33" s="4" t="s">
        <v>24</v>
      </c>
      <c r="B33" s="15">
        <v>1000</v>
      </c>
      <c r="C33" s="15"/>
      <c r="D33" s="5">
        <f>SUM(B33:C33)</f>
        <v>1000</v>
      </c>
      <c r="E33" s="15">
        <v>1000</v>
      </c>
      <c r="F33" s="15"/>
      <c r="G33" s="18">
        <f t="shared" si="5"/>
        <v>1000</v>
      </c>
      <c r="H33" s="17"/>
      <c r="I33" s="15"/>
      <c r="J33" s="15">
        <f t="shared" si="7"/>
        <v>1000</v>
      </c>
      <c r="K33" s="15">
        <f t="shared" si="8"/>
        <v>0</v>
      </c>
      <c r="L33" s="15">
        <f t="shared" si="6"/>
        <v>1000</v>
      </c>
      <c r="M33" s="5"/>
      <c r="N33" s="5"/>
      <c r="O33" s="47">
        <f t="shared" si="2"/>
        <v>0</v>
      </c>
      <c r="P33" s="49">
        <f t="shared" si="9"/>
        <v>-1000</v>
      </c>
    </row>
    <row r="34" spans="1:17" ht="12.75" customHeight="1" x14ac:dyDescent="0.2">
      <c r="A34" s="5"/>
      <c r="B34" s="17"/>
      <c r="C34" s="17"/>
      <c r="D34" s="17"/>
      <c r="E34" s="17"/>
      <c r="F34" s="17"/>
      <c r="G34" s="17"/>
      <c r="H34" s="17"/>
      <c r="I34" s="15"/>
      <c r="J34" s="15"/>
      <c r="K34" s="15"/>
      <c r="L34" s="15"/>
      <c r="M34" s="5"/>
      <c r="N34" s="5"/>
      <c r="O34" s="46">
        <f t="shared" si="2"/>
        <v>0</v>
      </c>
      <c r="P34" s="49">
        <f t="shared" si="9"/>
        <v>0</v>
      </c>
    </row>
    <row r="35" spans="1:17" ht="12.75" customHeight="1" x14ac:dyDescent="0.2">
      <c r="A35" s="2" t="s">
        <v>7</v>
      </c>
      <c r="B35" s="3">
        <f>SUM(B36:B37)</f>
        <v>1792870</v>
      </c>
      <c r="C35" s="3">
        <f t="shared" ref="C35:L35" si="11">SUM(C36:C37)</f>
        <v>0</v>
      </c>
      <c r="D35" s="3">
        <f t="shared" si="11"/>
        <v>1792870</v>
      </c>
      <c r="E35" s="3">
        <f t="shared" si="11"/>
        <v>1798594</v>
      </c>
      <c r="F35" s="3">
        <f t="shared" si="11"/>
        <v>0</v>
      </c>
      <c r="G35" s="3">
        <f t="shared" si="11"/>
        <v>1798594</v>
      </c>
      <c r="H35" s="3">
        <f t="shared" si="11"/>
        <v>0</v>
      </c>
      <c r="I35" s="3">
        <f t="shared" si="11"/>
        <v>0</v>
      </c>
      <c r="J35" s="3">
        <f t="shared" si="11"/>
        <v>1798594</v>
      </c>
      <c r="K35" s="3">
        <f t="shared" si="11"/>
        <v>0</v>
      </c>
      <c r="L35" s="3">
        <f t="shared" si="11"/>
        <v>1798594</v>
      </c>
      <c r="M35" s="5"/>
      <c r="N35" s="5"/>
      <c r="O35" s="46">
        <f t="shared" si="2"/>
        <v>0</v>
      </c>
      <c r="P35" s="49">
        <f t="shared" si="9"/>
        <v>-1798594</v>
      </c>
    </row>
    <row r="36" spans="1:17" ht="12.75" customHeight="1" x14ac:dyDescent="0.2">
      <c r="A36" s="4" t="s">
        <v>87</v>
      </c>
      <c r="B36" s="5">
        <v>1792870</v>
      </c>
      <c r="C36" s="5"/>
      <c r="D36" s="5">
        <f>SUM(B36:C36)</f>
        <v>1792870</v>
      </c>
      <c r="E36" s="5">
        <v>1792870</v>
      </c>
      <c r="F36" s="5"/>
      <c r="G36" s="18">
        <f t="shared" si="5"/>
        <v>1792870</v>
      </c>
      <c r="H36" s="17"/>
      <c r="I36" s="15"/>
      <c r="J36" s="15">
        <f t="shared" si="7"/>
        <v>1792870</v>
      </c>
      <c r="K36" s="15">
        <f t="shared" si="8"/>
        <v>0</v>
      </c>
      <c r="L36" s="15">
        <f t="shared" si="6"/>
        <v>1792870</v>
      </c>
      <c r="M36" s="5"/>
      <c r="N36" s="5"/>
      <c r="O36" s="46">
        <f t="shared" si="2"/>
        <v>0</v>
      </c>
      <c r="P36" s="49">
        <f t="shared" si="9"/>
        <v>-1792870</v>
      </c>
    </row>
    <row r="37" spans="1:17" ht="12.75" customHeight="1" x14ac:dyDescent="0.2">
      <c r="A37" s="19" t="s">
        <v>135</v>
      </c>
      <c r="B37" s="5"/>
      <c r="C37" s="5"/>
      <c r="D37" s="5"/>
      <c r="E37" s="5">
        <v>5724</v>
      </c>
      <c r="F37" s="5"/>
      <c r="G37" s="18">
        <f t="shared" si="5"/>
        <v>5724</v>
      </c>
      <c r="H37" s="17"/>
      <c r="I37" s="15"/>
      <c r="J37" s="15">
        <f t="shared" si="7"/>
        <v>5724</v>
      </c>
      <c r="K37" s="15">
        <f t="shared" si="8"/>
        <v>0</v>
      </c>
      <c r="L37" s="15">
        <f t="shared" si="6"/>
        <v>5724</v>
      </c>
      <c r="M37" s="5"/>
      <c r="N37" s="5"/>
      <c r="O37" s="46">
        <f t="shared" si="2"/>
        <v>0</v>
      </c>
      <c r="P37" s="49">
        <f t="shared" si="9"/>
        <v>-5724</v>
      </c>
      <c r="Q37" s="31">
        <f>SUM(M40,M133:M149)</f>
        <v>4681</v>
      </c>
    </row>
    <row r="38" spans="1:17" ht="12.75" customHeight="1" x14ac:dyDescent="0.2">
      <c r="A38" s="5"/>
      <c r="B38" s="17"/>
      <c r="C38" s="17"/>
      <c r="D38" s="17"/>
      <c r="E38" s="17"/>
      <c r="F38" s="17"/>
      <c r="G38" s="18"/>
      <c r="H38" s="17"/>
      <c r="I38" s="15"/>
      <c r="J38" s="15"/>
      <c r="K38" s="15"/>
      <c r="L38" s="15"/>
      <c r="M38" s="5"/>
      <c r="N38" s="5"/>
      <c r="O38" s="46">
        <f t="shared" si="2"/>
        <v>0</v>
      </c>
      <c r="P38" s="49">
        <f t="shared" si="9"/>
        <v>0</v>
      </c>
    </row>
    <row r="39" spans="1:17" ht="12.75" customHeight="1" x14ac:dyDescent="0.2">
      <c r="A39" s="35" t="s">
        <v>46</v>
      </c>
      <c r="B39" s="26">
        <f>SUM(B40)</f>
        <v>3000</v>
      </c>
      <c r="C39" s="26">
        <f t="shared" ref="C39:D39" si="12">SUM(C40)</f>
        <v>0</v>
      </c>
      <c r="D39" s="26">
        <f t="shared" si="12"/>
        <v>3000</v>
      </c>
      <c r="E39" s="26">
        <f>SUM(E40)</f>
        <v>3000</v>
      </c>
      <c r="F39" s="26">
        <f t="shared" ref="F39:L39" si="13">SUM(F40)</f>
        <v>0</v>
      </c>
      <c r="G39" s="26">
        <f t="shared" si="13"/>
        <v>3000</v>
      </c>
      <c r="H39" s="26">
        <f t="shared" si="13"/>
        <v>0</v>
      </c>
      <c r="I39" s="26">
        <f t="shared" si="13"/>
        <v>0</v>
      </c>
      <c r="J39" s="26">
        <f t="shared" si="13"/>
        <v>3000</v>
      </c>
      <c r="K39" s="26">
        <f t="shared" si="13"/>
        <v>0</v>
      </c>
      <c r="L39" s="26">
        <f t="shared" si="13"/>
        <v>3000</v>
      </c>
      <c r="M39" s="5"/>
      <c r="N39" s="5"/>
      <c r="O39" s="46">
        <f t="shared" si="2"/>
        <v>0</v>
      </c>
      <c r="P39" s="49">
        <f t="shared" si="9"/>
        <v>-3000</v>
      </c>
    </row>
    <row r="40" spans="1:17" ht="12.75" customHeight="1" x14ac:dyDescent="0.2">
      <c r="A40" s="19" t="s">
        <v>47</v>
      </c>
      <c r="B40" s="17">
        <v>3000</v>
      </c>
      <c r="C40" s="17"/>
      <c r="D40" s="17">
        <f>SUM(B40:C40)</f>
        <v>3000</v>
      </c>
      <c r="E40" s="17">
        <v>3000</v>
      </c>
      <c r="F40" s="17"/>
      <c r="G40" s="18">
        <f>SUM(E40:F40)</f>
        <v>3000</v>
      </c>
      <c r="H40" s="17"/>
      <c r="I40" s="15"/>
      <c r="J40" s="15">
        <f t="shared" si="7"/>
        <v>3000</v>
      </c>
      <c r="K40" s="15">
        <f t="shared" si="8"/>
        <v>0</v>
      </c>
      <c r="L40" s="15">
        <f t="shared" si="6"/>
        <v>3000</v>
      </c>
      <c r="M40" s="5">
        <f>1251+1042</f>
        <v>2293</v>
      </c>
      <c r="N40" s="5">
        <f>337</f>
        <v>337</v>
      </c>
      <c r="O40" s="46">
        <f t="shared" si="2"/>
        <v>2630</v>
      </c>
      <c r="P40" s="49">
        <f t="shared" si="9"/>
        <v>-370</v>
      </c>
      <c r="Q40" s="31">
        <f>SUM(O40,O133:O149)</f>
        <v>5661</v>
      </c>
    </row>
    <row r="41" spans="1:17" ht="12.75" customHeight="1" x14ac:dyDescent="0.2">
      <c r="A41" s="19"/>
      <c r="B41" s="17"/>
      <c r="C41" s="17"/>
      <c r="D41" s="17"/>
      <c r="E41" s="17"/>
      <c r="F41" s="17"/>
      <c r="G41" s="18"/>
      <c r="H41" s="17"/>
      <c r="I41" s="15"/>
      <c r="J41" s="15"/>
      <c r="K41" s="15"/>
      <c r="L41" s="15"/>
      <c r="M41" s="5"/>
      <c r="N41" s="5"/>
      <c r="O41" s="46">
        <f t="shared" si="2"/>
        <v>0</v>
      </c>
      <c r="P41" s="49">
        <f t="shared" si="9"/>
        <v>0</v>
      </c>
    </row>
    <row r="42" spans="1:17" ht="12.75" customHeight="1" x14ac:dyDescent="0.2">
      <c r="A42" s="2" t="s">
        <v>5</v>
      </c>
      <c r="B42" s="26">
        <f>SUM(B43:B45)</f>
        <v>2000</v>
      </c>
      <c r="C42" s="26">
        <f t="shared" ref="C42:L42" si="14">SUM(C43:C45)</f>
        <v>0</v>
      </c>
      <c r="D42" s="26">
        <f t="shared" si="14"/>
        <v>2000</v>
      </c>
      <c r="E42" s="26">
        <f t="shared" si="14"/>
        <v>6001</v>
      </c>
      <c r="F42" s="26">
        <f t="shared" si="14"/>
        <v>0</v>
      </c>
      <c r="G42" s="26">
        <f t="shared" si="14"/>
        <v>6001</v>
      </c>
      <c r="H42" s="26">
        <f t="shared" si="14"/>
        <v>0</v>
      </c>
      <c r="I42" s="26">
        <f t="shared" si="14"/>
        <v>0</v>
      </c>
      <c r="J42" s="26">
        <f t="shared" si="14"/>
        <v>6001</v>
      </c>
      <c r="K42" s="26">
        <f t="shared" si="14"/>
        <v>0</v>
      </c>
      <c r="L42" s="26">
        <f t="shared" si="14"/>
        <v>6001</v>
      </c>
      <c r="M42" s="5"/>
      <c r="N42" s="5"/>
      <c r="O42" s="46">
        <f t="shared" si="2"/>
        <v>0</v>
      </c>
      <c r="P42" s="49">
        <f t="shared" si="9"/>
        <v>-6001</v>
      </c>
    </row>
    <row r="43" spans="1:17" ht="12.75" customHeight="1" x14ac:dyDescent="0.2">
      <c r="A43" s="29" t="s">
        <v>38</v>
      </c>
      <c r="B43" s="17"/>
      <c r="C43" s="17"/>
      <c r="D43" s="17"/>
      <c r="E43" s="17"/>
      <c r="F43" s="17"/>
      <c r="G43" s="15"/>
      <c r="H43" s="17"/>
      <c r="I43" s="15"/>
      <c r="J43" s="15"/>
      <c r="K43" s="15"/>
      <c r="L43" s="15"/>
      <c r="M43" s="5"/>
      <c r="N43" s="5"/>
      <c r="O43" s="46">
        <f t="shared" si="2"/>
        <v>0</v>
      </c>
      <c r="P43" s="49">
        <f t="shared" si="9"/>
        <v>0</v>
      </c>
    </row>
    <row r="44" spans="1:17" ht="12.75" customHeight="1" x14ac:dyDescent="0.2">
      <c r="A44" s="5" t="s">
        <v>48</v>
      </c>
      <c r="B44" s="17">
        <v>2000</v>
      </c>
      <c r="C44" s="17"/>
      <c r="D44" s="17">
        <f>SUM(B44:C44)</f>
        <v>2000</v>
      </c>
      <c r="E44" s="17">
        <v>2000</v>
      </c>
      <c r="F44" s="17"/>
      <c r="G44" s="15">
        <f>SUM(E44:F44)</f>
        <v>2000</v>
      </c>
      <c r="H44" s="17"/>
      <c r="I44" s="15"/>
      <c r="J44" s="15">
        <f t="shared" si="7"/>
        <v>2000</v>
      </c>
      <c r="K44" s="15">
        <f t="shared" si="7"/>
        <v>0</v>
      </c>
      <c r="L44" s="15">
        <f t="shared" si="6"/>
        <v>2000</v>
      </c>
      <c r="M44" s="5">
        <v>138</v>
      </c>
      <c r="N44" s="5">
        <v>38</v>
      </c>
      <c r="O44" s="47">
        <f t="shared" si="2"/>
        <v>176</v>
      </c>
      <c r="P44" s="49">
        <f t="shared" si="9"/>
        <v>-1824</v>
      </c>
    </row>
    <row r="45" spans="1:17" ht="12.75" customHeight="1" x14ac:dyDescent="0.2">
      <c r="A45" s="5" t="s">
        <v>118</v>
      </c>
      <c r="B45" s="17"/>
      <c r="C45" s="17"/>
      <c r="D45" s="17"/>
      <c r="E45" s="17">
        <v>4001</v>
      </c>
      <c r="F45" s="17"/>
      <c r="G45" s="15">
        <f>SUM(E45:F45)</f>
        <v>4001</v>
      </c>
      <c r="H45" s="17"/>
      <c r="I45" s="15"/>
      <c r="J45" s="15">
        <f t="shared" si="7"/>
        <v>4001</v>
      </c>
      <c r="K45" s="15">
        <f t="shared" si="7"/>
        <v>0</v>
      </c>
      <c r="L45" s="15">
        <f t="shared" si="6"/>
        <v>4001</v>
      </c>
      <c r="M45" s="5"/>
      <c r="N45" s="5"/>
      <c r="O45" s="47">
        <f t="shared" si="2"/>
        <v>0</v>
      </c>
      <c r="P45" s="49">
        <f t="shared" si="9"/>
        <v>-4001</v>
      </c>
    </row>
    <row r="46" spans="1:17" ht="12.75" customHeight="1" x14ac:dyDescent="0.2">
      <c r="A46" s="5"/>
      <c r="B46" s="17"/>
      <c r="C46" s="17"/>
      <c r="D46" s="17"/>
      <c r="E46" s="17"/>
      <c r="F46" s="17"/>
      <c r="G46" s="15"/>
      <c r="H46" s="17"/>
      <c r="I46" s="15"/>
      <c r="J46" s="15"/>
      <c r="K46" s="15"/>
      <c r="L46" s="15"/>
      <c r="M46" s="5"/>
      <c r="N46" s="5"/>
      <c r="O46" s="47">
        <f t="shared" si="2"/>
        <v>0</v>
      </c>
      <c r="P46" s="49">
        <f t="shared" si="9"/>
        <v>0</v>
      </c>
    </row>
    <row r="47" spans="1:17" ht="12.75" customHeight="1" x14ac:dyDescent="0.2">
      <c r="A47" s="3" t="s">
        <v>114</v>
      </c>
      <c r="B47" s="34">
        <f>B48</f>
        <v>0</v>
      </c>
      <c r="C47" s="34">
        <f t="shared" ref="C47:L47" si="15">C48</f>
        <v>0</v>
      </c>
      <c r="D47" s="34">
        <f t="shared" si="15"/>
        <v>0</v>
      </c>
      <c r="E47" s="34">
        <f t="shared" si="15"/>
        <v>3747</v>
      </c>
      <c r="F47" s="34">
        <f t="shared" si="15"/>
        <v>0</v>
      </c>
      <c r="G47" s="34">
        <f t="shared" si="15"/>
        <v>3747</v>
      </c>
      <c r="H47" s="34">
        <f t="shared" si="15"/>
        <v>0</v>
      </c>
      <c r="I47" s="34">
        <f t="shared" si="15"/>
        <v>0</v>
      </c>
      <c r="J47" s="34">
        <f t="shared" si="15"/>
        <v>3747</v>
      </c>
      <c r="K47" s="34">
        <f t="shared" si="15"/>
        <v>0</v>
      </c>
      <c r="L47" s="34">
        <f t="shared" si="15"/>
        <v>3747</v>
      </c>
      <c r="M47" s="5"/>
      <c r="N47" s="5"/>
      <c r="O47" s="47">
        <f t="shared" si="2"/>
        <v>0</v>
      </c>
      <c r="P47" s="49">
        <f t="shared" si="9"/>
        <v>-3747</v>
      </c>
    </row>
    <row r="48" spans="1:17" ht="12.75" customHeight="1" x14ac:dyDescent="0.2">
      <c r="A48" s="5" t="s">
        <v>115</v>
      </c>
      <c r="B48" s="17"/>
      <c r="C48" s="17"/>
      <c r="D48" s="17"/>
      <c r="E48" s="17">
        <v>3747</v>
      </c>
      <c r="F48" s="17"/>
      <c r="G48" s="15">
        <f>SUM(E48:F48)</f>
        <v>3747</v>
      </c>
      <c r="H48" s="17"/>
      <c r="I48" s="15"/>
      <c r="J48" s="15">
        <f t="shared" ref="J48:K50" si="16">SUM(E48,H48)</f>
        <v>3747</v>
      </c>
      <c r="K48" s="15">
        <f t="shared" si="16"/>
        <v>0</v>
      </c>
      <c r="L48" s="15">
        <f>SUM(J48:K48)</f>
        <v>3747</v>
      </c>
      <c r="M48" s="5">
        <v>2950</v>
      </c>
      <c r="N48" s="5">
        <v>797</v>
      </c>
      <c r="O48" s="47">
        <f t="shared" si="2"/>
        <v>3747</v>
      </c>
      <c r="P48" s="49">
        <f t="shared" si="9"/>
        <v>0</v>
      </c>
    </row>
    <row r="49" spans="1:16" ht="12.75" customHeight="1" x14ac:dyDescent="0.2">
      <c r="A49" s="5" t="s">
        <v>151</v>
      </c>
      <c r="B49" s="17"/>
      <c r="C49" s="17"/>
      <c r="D49" s="17"/>
      <c r="E49" s="17"/>
      <c r="F49" s="17"/>
      <c r="G49" s="15"/>
      <c r="H49" s="17">
        <v>772</v>
      </c>
      <c r="I49" s="15"/>
      <c r="J49" s="15">
        <f t="shared" si="16"/>
        <v>772</v>
      </c>
      <c r="K49" s="15">
        <f t="shared" si="16"/>
        <v>0</v>
      </c>
      <c r="L49" s="15">
        <f>SUM(J49:K49)</f>
        <v>772</v>
      </c>
      <c r="M49" s="5">
        <v>608</v>
      </c>
      <c r="N49" s="5">
        <v>164</v>
      </c>
      <c r="O49" s="47">
        <f t="shared" si="2"/>
        <v>772</v>
      </c>
      <c r="P49" s="49">
        <f t="shared" si="9"/>
        <v>0</v>
      </c>
    </row>
    <row r="50" spans="1:16" ht="12.75" customHeight="1" x14ac:dyDescent="0.2">
      <c r="A50" s="4" t="s">
        <v>158</v>
      </c>
      <c r="B50" s="17"/>
      <c r="C50" s="17"/>
      <c r="D50" s="17"/>
      <c r="E50" s="17"/>
      <c r="F50" s="17"/>
      <c r="G50" s="15"/>
      <c r="H50" s="17">
        <v>25600</v>
      </c>
      <c r="I50" s="15"/>
      <c r="J50" s="15">
        <f t="shared" si="16"/>
        <v>25600</v>
      </c>
      <c r="K50" s="15">
        <f t="shared" si="16"/>
        <v>0</v>
      </c>
      <c r="L50" s="15">
        <f>SUM(J50:K50)</f>
        <v>25600</v>
      </c>
      <c r="M50" s="5"/>
      <c r="N50" s="5"/>
      <c r="O50" s="47">
        <f t="shared" si="2"/>
        <v>0</v>
      </c>
      <c r="P50" s="49">
        <f t="shared" si="9"/>
        <v>-25600</v>
      </c>
    </row>
    <row r="51" spans="1:16" ht="12.75" customHeight="1" x14ac:dyDescent="0.2">
      <c r="A51" s="5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5"/>
      <c r="N51" s="5"/>
      <c r="O51" s="47">
        <f t="shared" si="2"/>
        <v>0</v>
      </c>
      <c r="P51" s="49">
        <f t="shared" si="9"/>
        <v>0</v>
      </c>
    </row>
    <row r="52" spans="1:16" ht="12.75" customHeight="1" x14ac:dyDescent="0.2">
      <c r="A52" s="2" t="s">
        <v>63</v>
      </c>
      <c r="B52" s="34">
        <f t="shared" ref="B52:L52" si="17">B53</f>
        <v>6350</v>
      </c>
      <c r="C52" s="34">
        <f t="shared" si="17"/>
        <v>0</v>
      </c>
      <c r="D52" s="34">
        <f>D53</f>
        <v>6350</v>
      </c>
      <c r="E52" s="34">
        <f t="shared" si="17"/>
        <v>6350</v>
      </c>
      <c r="F52" s="34">
        <f t="shared" si="17"/>
        <v>0</v>
      </c>
      <c r="G52" s="34">
        <f t="shared" si="17"/>
        <v>6350</v>
      </c>
      <c r="H52" s="34">
        <f t="shared" si="17"/>
        <v>0</v>
      </c>
      <c r="I52" s="34">
        <f t="shared" si="17"/>
        <v>0</v>
      </c>
      <c r="J52" s="34">
        <f t="shared" si="17"/>
        <v>6350</v>
      </c>
      <c r="K52" s="34">
        <f t="shared" si="17"/>
        <v>0</v>
      </c>
      <c r="L52" s="34">
        <f t="shared" si="17"/>
        <v>6350</v>
      </c>
      <c r="M52" s="5"/>
      <c r="N52" s="5"/>
      <c r="O52" s="47">
        <f t="shared" si="2"/>
        <v>0</v>
      </c>
      <c r="P52" s="49">
        <f t="shared" si="9"/>
        <v>-6350</v>
      </c>
    </row>
    <row r="53" spans="1:16" ht="12.75" customHeight="1" x14ac:dyDescent="0.2">
      <c r="A53" s="5" t="s">
        <v>88</v>
      </c>
      <c r="B53" s="17">
        <v>6350</v>
      </c>
      <c r="C53" s="17"/>
      <c r="D53" s="17">
        <f>SUM(B53:C53)</f>
        <v>6350</v>
      </c>
      <c r="E53" s="17">
        <v>6350</v>
      </c>
      <c r="F53" s="17"/>
      <c r="G53" s="18">
        <f>SUM(E53:F53)</f>
        <v>6350</v>
      </c>
      <c r="H53" s="17"/>
      <c r="I53" s="15"/>
      <c r="J53" s="15">
        <f t="shared" si="7"/>
        <v>6350</v>
      </c>
      <c r="K53" s="15">
        <f t="shared" si="8"/>
        <v>0</v>
      </c>
      <c r="L53" s="15">
        <f t="shared" si="6"/>
        <v>6350</v>
      </c>
      <c r="M53" s="5"/>
      <c r="N53" s="5"/>
      <c r="O53" s="47">
        <f t="shared" si="2"/>
        <v>0</v>
      </c>
      <c r="P53" s="49">
        <f t="shared" si="9"/>
        <v>-6350</v>
      </c>
    </row>
    <row r="54" spans="1:16" ht="12.75" customHeight="1" x14ac:dyDescent="0.2">
      <c r="A54" s="5" t="s">
        <v>173</v>
      </c>
      <c r="B54" s="17"/>
      <c r="C54" s="17"/>
      <c r="D54" s="17"/>
      <c r="E54" s="17"/>
      <c r="F54" s="17"/>
      <c r="G54" s="18"/>
      <c r="H54" s="17"/>
      <c r="I54" s="15"/>
      <c r="J54" s="15"/>
      <c r="K54" s="15"/>
      <c r="L54" s="15"/>
      <c r="M54" s="5">
        <v>651</v>
      </c>
      <c r="N54" s="5">
        <v>176</v>
      </c>
      <c r="O54" s="47">
        <f t="shared" si="2"/>
        <v>827</v>
      </c>
      <c r="P54" s="49">
        <f t="shared" si="9"/>
        <v>827</v>
      </c>
    </row>
    <row r="55" spans="1:16" ht="12.75" customHeight="1" x14ac:dyDescent="0.2">
      <c r="A55" s="5"/>
      <c r="B55" s="17"/>
      <c r="C55" s="17"/>
      <c r="D55" s="17"/>
      <c r="E55" s="17"/>
      <c r="F55" s="17"/>
      <c r="G55" s="18"/>
      <c r="H55" s="17"/>
      <c r="I55" s="15"/>
      <c r="J55" s="15"/>
      <c r="K55" s="15"/>
      <c r="L55" s="15"/>
      <c r="M55" s="5"/>
      <c r="N55" s="5"/>
      <c r="O55" s="47">
        <f t="shared" si="2"/>
        <v>0</v>
      </c>
      <c r="P55" s="49">
        <f t="shared" si="9"/>
        <v>0</v>
      </c>
    </row>
    <row r="56" spans="1:16" ht="12.75" customHeight="1" x14ac:dyDescent="0.2">
      <c r="A56" s="2" t="s">
        <v>124</v>
      </c>
      <c r="B56" s="34">
        <f>SUM(B57:B58)</f>
        <v>0</v>
      </c>
      <c r="C56" s="34">
        <f t="shared" ref="C56:L56" si="18">SUM(C57:C58)</f>
        <v>0</v>
      </c>
      <c r="D56" s="34">
        <f t="shared" si="18"/>
        <v>0</v>
      </c>
      <c r="E56" s="34">
        <f t="shared" si="18"/>
        <v>106579</v>
      </c>
      <c r="F56" s="34">
        <f t="shared" si="18"/>
        <v>0</v>
      </c>
      <c r="G56" s="34">
        <f t="shared" si="18"/>
        <v>106579</v>
      </c>
      <c r="H56" s="34">
        <f t="shared" si="18"/>
        <v>0</v>
      </c>
      <c r="I56" s="34">
        <f t="shared" si="18"/>
        <v>0</v>
      </c>
      <c r="J56" s="34">
        <f t="shared" si="18"/>
        <v>106579</v>
      </c>
      <c r="K56" s="34">
        <f t="shared" si="18"/>
        <v>0</v>
      </c>
      <c r="L56" s="34">
        <f t="shared" si="18"/>
        <v>106579</v>
      </c>
      <c r="M56" s="5"/>
      <c r="N56" s="5"/>
      <c r="O56" s="47">
        <f t="shared" si="2"/>
        <v>0</v>
      </c>
      <c r="P56" s="49">
        <f t="shared" si="9"/>
        <v>-106579</v>
      </c>
    </row>
    <row r="57" spans="1:16" ht="12.75" customHeight="1" x14ac:dyDescent="0.2">
      <c r="A57" s="4" t="s">
        <v>125</v>
      </c>
      <c r="B57" s="17"/>
      <c r="C57" s="17"/>
      <c r="D57" s="17"/>
      <c r="E57" s="17">
        <v>102613</v>
      </c>
      <c r="F57" s="17"/>
      <c r="G57" s="18">
        <f>SUM(E57:F57)</f>
        <v>102613</v>
      </c>
      <c r="H57" s="17"/>
      <c r="I57" s="15"/>
      <c r="J57" s="15">
        <f t="shared" ref="J57:K60" si="19">SUM(E57,H57)</f>
        <v>102613</v>
      </c>
      <c r="K57" s="15">
        <f t="shared" si="19"/>
        <v>0</v>
      </c>
      <c r="L57" s="15">
        <f>SUM(J57:K57)</f>
        <v>102613</v>
      </c>
      <c r="M57" s="5">
        <v>80798</v>
      </c>
      <c r="N57" s="5">
        <v>21815</v>
      </c>
      <c r="O57" s="47">
        <f t="shared" si="2"/>
        <v>102613</v>
      </c>
      <c r="P57" s="49">
        <f t="shared" si="9"/>
        <v>0</v>
      </c>
    </row>
    <row r="58" spans="1:16" ht="12.75" customHeight="1" x14ac:dyDescent="0.2">
      <c r="A58" s="4" t="s">
        <v>138</v>
      </c>
      <c r="B58" s="17"/>
      <c r="C58" s="17"/>
      <c r="D58" s="17"/>
      <c r="E58" s="17">
        <v>3966</v>
      </c>
      <c r="F58" s="17"/>
      <c r="G58" s="18">
        <f>SUM(E58:F58)</f>
        <v>3966</v>
      </c>
      <c r="H58" s="17"/>
      <c r="I58" s="15"/>
      <c r="J58" s="15">
        <f t="shared" si="19"/>
        <v>3966</v>
      </c>
      <c r="K58" s="15">
        <f t="shared" si="19"/>
        <v>0</v>
      </c>
      <c r="L58" s="15">
        <f>SUM(J58:K58)</f>
        <v>3966</v>
      </c>
      <c r="M58" s="5">
        <v>3123</v>
      </c>
      <c r="N58" s="5">
        <v>843</v>
      </c>
      <c r="O58" s="47">
        <f t="shared" si="2"/>
        <v>3966</v>
      </c>
      <c r="P58" s="49">
        <f t="shared" si="9"/>
        <v>0</v>
      </c>
    </row>
    <row r="59" spans="1:16" ht="12.75" customHeight="1" x14ac:dyDescent="0.2">
      <c r="A59" s="4" t="s">
        <v>149</v>
      </c>
      <c r="B59" s="17"/>
      <c r="C59" s="17"/>
      <c r="D59" s="17"/>
      <c r="E59" s="17"/>
      <c r="F59" s="17"/>
      <c r="G59" s="18"/>
      <c r="H59" s="17">
        <v>762</v>
      </c>
      <c r="I59" s="15"/>
      <c r="J59" s="15">
        <f t="shared" si="19"/>
        <v>762</v>
      </c>
      <c r="K59" s="15">
        <f t="shared" si="19"/>
        <v>0</v>
      </c>
      <c r="L59" s="15">
        <f>SUM(J59:K59)</f>
        <v>762</v>
      </c>
      <c r="M59" s="5">
        <v>600</v>
      </c>
      <c r="N59" s="5">
        <v>162</v>
      </c>
      <c r="O59" s="47">
        <f t="shared" si="2"/>
        <v>762</v>
      </c>
      <c r="P59" s="49">
        <f t="shared" si="9"/>
        <v>0</v>
      </c>
    </row>
    <row r="60" spans="1:16" ht="12.75" customHeight="1" x14ac:dyDescent="0.2">
      <c r="A60" s="4" t="s">
        <v>157</v>
      </c>
      <c r="B60" s="17"/>
      <c r="C60" s="17"/>
      <c r="D60" s="17"/>
      <c r="E60" s="17"/>
      <c r="F60" s="17"/>
      <c r="G60" s="18"/>
      <c r="H60" s="17">
        <v>38400</v>
      </c>
      <c r="I60" s="15"/>
      <c r="J60" s="15">
        <f t="shared" si="19"/>
        <v>38400</v>
      </c>
      <c r="K60" s="15">
        <f t="shared" si="19"/>
        <v>0</v>
      </c>
      <c r="L60" s="15">
        <f>SUM(J60:K60)</f>
        <v>38400</v>
      </c>
      <c r="M60" s="5"/>
      <c r="N60" s="5"/>
      <c r="O60" s="46"/>
      <c r="P60" s="49">
        <f t="shared" si="9"/>
        <v>-38400</v>
      </c>
    </row>
    <row r="61" spans="1:16" ht="12.75" customHeight="1" x14ac:dyDescent="0.2">
      <c r="A61" s="5"/>
      <c r="B61" s="17"/>
      <c r="C61" s="17"/>
      <c r="D61" s="17"/>
      <c r="E61" s="17"/>
      <c r="F61" s="17"/>
      <c r="G61" s="17"/>
      <c r="H61" s="17"/>
      <c r="I61" s="15"/>
      <c r="J61" s="15"/>
      <c r="K61" s="15"/>
      <c r="L61" s="15"/>
      <c r="M61" s="5"/>
      <c r="N61" s="5"/>
      <c r="O61" s="46">
        <f t="shared" si="2"/>
        <v>0</v>
      </c>
      <c r="P61" s="49">
        <f t="shared" si="9"/>
        <v>0</v>
      </c>
    </row>
    <row r="62" spans="1:16" ht="12.75" customHeight="1" x14ac:dyDescent="0.2">
      <c r="A62" s="2" t="s">
        <v>6</v>
      </c>
      <c r="B62" s="3">
        <f>SUM(B63:B65)</f>
        <v>14000</v>
      </c>
      <c r="C62" s="3">
        <f>SUM(C63:C65)</f>
        <v>0</v>
      </c>
      <c r="D62" s="3">
        <f>SUM(D63:D65)</f>
        <v>14000</v>
      </c>
      <c r="E62" s="3">
        <f>SUM(E63:E65)</f>
        <v>14000</v>
      </c>
      <c r="F62" s="3">
        <f t="shared" ref="F62:L62" si="20">SUM(F63:F65)</f>
        <v>0</v>
      </c>
      <c r="G62" s="3">
        <f t="shared" si="20"/>
        <v>14000</v>
      </c>
      <c r="H62" s="3">
        <f t="shared" si="20"/>
        <v>0</v>
      </c>
      <c r="I62" s="3">
        <f t="shared" si="20"/>
        <v>0</v>
      </c>
      <c r="J62" s="3">
        <f t="shared" si="20"/>
        <v>14000</v>
      </c>
      <c r="K62" s="3">
        <f t="shared" si="20"/>
        <v>0</v>
      </c>
      <c r="L62" s="3">
        <f t="shared" si="20"/>
        <v>14000</v>
      </c>
      <c r="M62" s="5"/>
      <c r="N62" s="5"/>
      <c r="O62" s="46">
        <f t="shared" si="2"/>
        <v>0</v>
      </c>
      <c r="P62" s="49">
        <f t="shared" si="9"/>
        <v>-14000</v>
      </c>
    </row>
    <row r="63" spans="1:16" ht="12.75" customHeight="1" x14ac:dyDescent="0.2">
      <c r="A63" s="4" t="s">
        <v>49</v>
      </c>
      <c r="B63" s="18">
        <v>2000</v>
      </c>
      <c r="C63" s="18"/>
      <c r="D63" s="18">
        <f t="shared" ref="D63:D65" si="21">SUM(B63:C63)</f>
        <v>2000</v>
      </c>
      <c r="E63" s="18">
        <v>2000</v>
      </c>
      <c r="F63" s="18"/>
      <c r="G63" s="17">
        <f t="shared" ref="G63:G75" si="22">SUM(E63:F63)</f>
        <v>2000</v>
      </c>
      <c r="H63" s="17"/>
      <c r="I63" s="15"/>
      <c r="J63" s="15">
        <f t="shared" si="7"/>
        <v>2000</v>
      </c>
      <c r="K63" s="15">
        <f t="shared" si="8"/>
        <v>0</v>
      </c>
      <c r="L63" s="15">
        <f t="shared" si="6"/>
        <v>2000</v>
      </c>
      <c r="M63" s="5"/>
      <c r="N63" s="5"/>
      <c r="O63" s="46">
        <f t="shared" si="2"/>
        <v>0</v>
      </c>
      <c r="P63" s="49">
        <f t="shared" si="9"/>
        <v>-2000</v>
      </c>
    </row>
    <row r="64" spans="1:16" ht="12.75" customHeight="1" x14ac:dyDescent="0.2">
      <c r="A64" s="4" t="s">
        <v>50</v>
      </c>
      <c r="B64" s="18">
        <v>2000</v>
      </c>
      <c r="C64" s="18"/>
      <c r="D64" s="18">
        <f t="shared" si="21"/>
        <v>2000</v>
      </c>
      <c r="E64" s="18">
        <v>2000</v>
      </c>
      <c r="F64" s="18"/>
      <c r="G64" s="17">
        <f t="shared" si="22"/>
        <v>2000</v>
      </c>
      <c r="H64" s="17"/>
      <c r="I64" s="15"/>
      <c r="J64" s="15">
        <f t="shared" si="7"/>
        <v>2000</v>
      </c>
      <c r="K64" s="15">
        <f t="shared" si="8"/>
        <v>0</v>
      </c>
      <c r="L64" s="17">
        <f t="shared" si="6"/>
        <v>2000</v>
      </c>
      <c r="M64" s="5"/>
      <c r="N64" s="5"/>
      <c r="O64" s="46">
        <f t="shared" si="2"/>
        <v>0</v>
      </c>
      <c r="P64" s="49">
        <f t="shared" si="9"/>
        <v>-2000</v>
      </c>
    </row>
    <row r="65" spans="1:17" ht="12.75" customHeight="1" x14ac:dyDescent="0.2">
      <c r="A65" s="4" t="s">
        <v>51</v>
      </c>
      <c r="B65" s="18">
        <v>10000</v>
      </c>
      <c r="C65" s="18"/>
      <c r="D65" s="18">
        <f t="shared" si="21"/>
        <v>10000</v>
      </c>
      <c r="E65" s="18">
        <v>10000</v>
      </c>
      <c r="F65" s="18"/>
      <c r="G65" s="17">
        <f t="shared" si="22"/>
        <v>10000</v>
      </c>
      <c r="H65" s="17"/>
      <c r="I65" s="15"/>
      <c r="J65" s="15">
        <f t="shared" si="7"/>
        <v>10000</v>
      </c>
      <c r="K65" s="15">
        <f t="shared" si="8"/>
        <v>0</v>
      </c>
      <c r="L65" s="15">
        <f t="shared" si="6"/>
        <v>10000</v>
      </c>
      <c r="M65" s="5"/>
      <c r="N65" s="5"/>
      <c r="O65" s="46">
        <f t="shared" si="2"/>
        <v>0</v>
      </c>
      <c r="P65" s="49">
        <f t="shared" si="9"/>
        <v>-10000</v>
      </c>
    </row>
    <row r="66" spans="1:17" ht="12.75" customHeight="1" x14ac:dyDescent="0.2">
      <c r="A66" s="4" t="s">
        <v>147</v>
      </c>
      <c r="B66" s="18"/>
      <c r="C66" s="18"/>
      <c r="D66" s="18"/>
      <c r="E66" s="18"/>
      <c r="F66" s="18"/>
      <c r="G66" s="17"/>
      <c r="H66" s="17">
        <v>10949</v>
      </c>
      <c r="I66" s="15"/>
      <c r="J66" s="15">
        <f t="shared" si="7"/>
        <v>10949</v>
      </c>
      <c r="K66" s="15">
        <f t="shared" si="8"/>
        <v>0</v>
      </c>
      <c r="L66" s="15">
        <f t="shared" si="6"/>
        <v>10949</v>
      </c>
      <c r="M66" s="5"/>
      <c r="N66" s="5"/>
      <c r="O66" s="46"/>
      <c r="P66" s="49">
        <f t="shared" si="9"/>
        <v>-10949</v>
      </c>
    </row>
    <row r="67" spans="1:17" ht="12.75" customHeight="1" x14ac:dyDescent="0.2">
      <c r="A67" s="4"/>
      <c r="B67" s="17"/>
      <c r="C67" s="17"/>
      <c r="D67" s="17"/>
      <c r="E67" s="17"/>
      <c r="F67" s="17"/>
      <c r="G67" s="17"/>
      <c r="H67" s="17"/>
      <c r="I67" s="15"/>
      <c r="J67" s="15"/>
      <c r="K67" s="15"/>
      <c r="L67" s="15"/>
      <c r="M67" s="5"/>
      <c r="N67" s="5"/>
      <c r="O67" s="46">
        <f t="shared" si="2"/>
        <v>0</v>
      </c>
      <c r="P67" s="49">
        <f t="shared" si="9"/>
        <v>0</v>
      </c>
    </row>
    <row r="68" spans="1:17" ht="12.75" customHeight="1" x14ac:dyDescent="0.2">
      <c r="A68" s="3" t="s">
        <v>22</v>
      </c>
      <c r="B68" s="26">
        <f>SUM(B69:B75)</f>
        <v>15000</v>
      </c>
      <c r="C68" s="26">
        <f t="shared" ref="C68:K68" si="23">SUM(C69:C75)</f>
        <v>0</v>
      </c>
      <c r="D68" s="26">
        <f t="shared" si="23"/>
        <v>15000</v>
      </c>
      <c r="E68" s="26">
        <f t="shared" si="23"/>
        <v>27394</v>
      </c>
      <c r="F68" s="26">
        <f t="shared" si="23"/>
        <v>0</v>
      </c>
      <c r="G68" s="26">
        <f t="shared" si="23"/>
        <v>27394</v>
      </c>
      <c r="H68" s="26">
        <f t="shared" si="23"/>
        <v>0</v>
      </c>
      <c r="I68" s="26">
        <f t="shared" si="23"/>
        <v>0</v>
      </c>
      <c r="J68" s="26">
        <f t="shared" si="23"/>
        <v>27394</v>
      </c>
      <c r="K68" s="26">
        <f t="shared" si="23"/>
        <v>0</v>
      </c>
      <c r="L68" s="26">
        <f>SUM(L69:L75)</f>
        <v>27394</v>
      </c>
      <c r="M68" s="5"/>
      <c r="N68" s="5"/>
      <c r="O68" s="46">
        <f t="shared" si="2"/>
        <v>0</v>
      </c>
      <c r="P68" s="49">
        <f t="shared" si="9"/>
        <v>-27394</v>
      </c>
    </row>
    <row r="69" spans="1:17" ht="12.75" customHeight="1" x14ac:dyDescent="0.2">
      <c r="A69" s="5" t="s">
        <v>89</v>
      </c>
      <c r="B69" s="18">
        <v>15000</v>
      </c>
      <c r="C69" s="18"/>
      <c r="D69" s="18">
        <f t="shared" ref="D69" si="24">SUM(B69:C69)</f>
        <v>15000</v>
      </c>
      <c r="E69" s="18">
        <v>15000</v>
      </c>
      <c r="F69" s="18"/>
      <c r="G69" s="17">
        <f t="shared" si="22"/>
        <v>15000</v>
      </c>
      <c r="H69" s="17"/>
      <c r="I69" s="15"/>
      <c r="J69" s="15">
        <f t="shared" si="7"/>
        <v>15000</v>
      </c>
      <c r="K69" s="15">
        <f t="shared" si="8"/>
        <v>0</v>
      </c>
      <c r="L69" s="15">
        <f t="shared" si="6"/>
        <v>15000</v>
      </c>
      <c r="M69" s="5"/>
      <c r="N69" s="5"/>
      <c r="O69" s="46">
        <f t="shared" si="2"/>
        <v>0</v>
      </c>
      <c r="P69" s="49">
        <f t="shared" si="9"/>
        <v>-15000</v>
      </c>
    </row>
    <row r="70" spans="1:17" ht="12.75" customHeight="1" x14ac:dyDescent="0.2">
      <c r="A70" s="5" t="s">
        <v>109</v>
      </c>
      <c r="B70" s="18"/>
      <c r="C70" s="18"/>
      <c r="D70" s="18"/>
      <c r="E70" s="18">
        <v>5527</v>
      </c>
      <c r="F70" s="18"/>
      <c r="G70" s="17">
        <f t="shared" si="22"/>
        <v>5527</v>
      </c>
      <c r="H70" s="17"/>
      <c r="I70" s="15"/>
      <c r="J70" s="15">
        <f t="shared" si="7"/>
        <v>5527</v>
      </c>
      <c r="K70" s="15">
        <f t="shared" si="8"/>
        <v>0</v>
      </c>
      <c r="L70" s="15">
        <f t="shared" si="6"/>
        <v>5527</v>
      </c>
      <c r="M70" s="5">
        <v>4352</v>
      </c>
      <c r="N70" s="5">
        <v>1175</v>
      </c>
      <c r="O70" s="47">
        <f t="shared" si="2"/>
        <v>5527</v>
      </c>
      <c r="P70" s="49">
        <f t="shared" si="9"/>
        <v>0</v>
      </c>
    </row>
    <row r="71" spans="1:17" ht="12.75" customHeight="1" x14ac:dyDescent="0.2">
      <c r="A71" s="5" t="s">
        <v>119</v>
      </c>
      <c r="B71" s="18"/>
      <c r="C71" s="18"/>
      <c r="D71" s="18"/>
      <c r="E71" s="18">
        <v>397</v>
      </c>
      <c r="F71" s="18"/>
      <c r="G71" s="17">
        <f t="shared" si="22"/>
        <v>397</v>
      </c>
      <c r="H71" s="17"/>
      <c r="I71" s="15"/>
      <c r="J71" s="15">
        <f t="shared" si="7"/>
        <v>397</v>
      </c>
      <c r="K71" s="15">
        <f t="shared" si="8"/>
        <v>0</v>
      </c>
      <c r="L71" s="15">
        <f t="shared" si="6"/>
        <v>397</v>
      </c>
      <c r="M71" s="5">
        <v>312</v>
      </c>
      <c r="N71" s="5">
        <v>84</v>
      </c>
      <c r="O71" s="47">
        <f t="shared" si="2"/>
        <v>396</v>
      </c>
      <c r="P71" s="49">
        <f t="shared" si="9"/>
        <v>-1</v>
      </c>
    </row>
    <row r="72" spans="1:17" ht="12.75" customHeight="1" x14ac:dyDescent="0.2">
      <c r="A72" s="5" t="s">
        <v>113</v>
      </c>
      <c r="B72" s="18"/>
      <c r="C72" s="18"/>
      <c r="D72" s="18"/>
      <c r="E72" s="18">
        <v>3061</v>
      </c>
      <c r="F72" s="18"/>
      <c r="G72" s="17">
        <f t="shared" si="22"/>
        <v>3061</v>
      </c>
      <c r="H72" s="17"/>
      <c r="I72" s="15"/>
      <c r="J72" s="15">
        <f t="shared" si="7"/>
        <v>3061</v>
      </c>
      <c r="K72" s="15">
        <f t="shared" si="8"/>
        <v>0</v>
      </c>
      <c r="L72" s="15">
        <f t="shared" si="6"/>
        <v>3061</v>
      </c>
      <c r="M72" s="5">
        <v>2410</v>
      </c>
      <c r="N72" s="5">
        <v>651</v>
      </c>
      <c r="O72" s="47">
        <f t="shared" si="2"/>
        <v>3061</v>
      </c>
      <c r="P72" s="49">
        <f t="shared" si="9"/>
        <v>0</v>
      </c>
    </row>
    <row r="73" spans="1:17" ht="12.75" customHeight="1" x14ac:dyDescent="0.2">
      <c r="A73" s="5" t="s">
        <v>117</v>
      </c>
      <c r="B73" s="18"/>
      <c r="C73" s="18"/>
      <c r="D73" s="18"/>
      <c r="E73" s="18">
        <v>2794</v>
      </c>
      <c r="F73" s="18"/>
      <c r="G73" s="17">
        <f t="shared" si="22"/>
        <v>2794</v>
      </c>
      <c r="H73" s="17"/>
      <c r="I73" s="15"/>
      <c r="J73" s="15">
        <f t="shared" si="7"/>
        <v>2794</v>
      </c>
      <c r="K73" s="15">
        <f t="shared" si="8"/>
        <v>0</v>
      </c>
      <c r="L73" s="15">
        <f t="shared" si="6"/>
        <v>2794</v>
      </c>
      <c r="M73" s="5">
        <v>2200</v>
      </c>
      <c r="N73" s="5">
        <v>594</v>
      </c>
      <c r="O73" s="47">
        <f t="shared" si="2"/>
        <v>2794</v>
      </c>
      <c r="P73" s="49">
        <f t="shared" si="9"/>
        <v>0</v>
      </c>
    </row>
    <row r="74" spans="1:17" ht="12.75" customHeight="1" x14ac:dyDescent="0.2">
      <c r="A74" s="5" t="s">
        <v>122</v>
      </c>
      <c r="B74" s="18"/>
      <c r="C74" s="18"/>
      <c r="D74" s="18"/>
      <c r="E74" s="18">
        <v>88</v>
      </c>
      <c r="F74" s="18"/>
      <c r="G74" s="17">
        <f t="shared" si="22"/>
        <v>88</v>
      </c>
      <c r="H74" s="17"/>
      <c r="I74" s="15"/>
      <c r="J74" s="15">
        <f t="shared" si="7"/>
        <v>88</v>
      </c>
      <c r="K74" s="15">
        <f t="shared" si="8"/>
        <v>0</v>
      </c>
      <c r="L74" s="15">
        <f t="shared" si="6"/>
        <v>88</v>
      </c>
      <c r="M74" s="5">
        <v>69</v>
      </c>
      <c r="N74" s="5">
        <v>18</v>
      </c>
      <c r="O74" s="47">
        <f t="shared" si="2"/>
        <v>87</v>
      </c>
      <c r="P74" s="49">
        <f t="shared" si="9"/>
        <v>-1</v>
      </c>
    </row>
    <row r="75" spans="1:17" ht="12.75" customHeight="1" x14ac:dyDescent="0.2">
      <c r="A75" s="5" t="s">
        <v>139</v>
      </c>
      <c r="B75" s="18"/>
      <c r="C75" s="18"/>
      <c r="D75" s="18"/>
      <c r="E75" s="18">
        <v>527</v>
      </c>
      <c r="F75" s="18"/>
      <c r="G75" s="17">
        <f t="shared" si="22"/>
        <v>527</v>
      </c>
      <c r="H75" s="17"/>
      <c r="I75" s="15"/>
      <c r="J75" s="15">
        <f t="shared" si="7"/>
        <v>527</v>
      </c>
      <c r="K75" s="15">
        <f t="shared" si="8"/>
        <v>0</v>
      </c>
      <c r="L75" s="15">
        <f t="shared" si="6"/>
        <v>527</v>
      </c>
      <c r="M75" s="5">
        <v>438</v>
      </c>
      <c r="N75" s="5">
        <v>118</v>
      </c>
      <c r="O75" s="47">
        <f t="shared" si="2"/>
        <v>556</v>
      </c>
      <c r="P75" s="49">
        <f t="shared" si="9"/>
        <v>29</v>
      </c>
    </row>
    <row r="76" spans="1:17" ht="12.75" customHeight="1" x14ac:dyDescent="0.2">
      <c r="A76" s="5" t="s">
        <v>152</v>
      </c>
      <c r="B76" s="18"/>
      <c r="C76" s="18"/>
      <c r="D76" s="18"/>
      <c r="E76" s="18"/>
      <c r="F76" s="18"/>
      <c r="G76" s="17"/>
      <c r="H76" s="17">
        <v>1524</v>
      </c>
      <c r="I76" s="15"/>
      <c r="J76" s="15">
        <f t="shared" si="7"/>
        <v>1524</v>
      </c>
      <c r="K76" s="15">
        <f t="shared" ref="K76" si="25">SUM(F76,I76)</f>
        <v>0</v>
      </c>
      <c r="L76" s="15">
        <f t="shared" ref="L76" si="26">SUM(J76:K76)</f>
        <v>1524</v>
      </c>
      <c r="M76" s="5">
        <v>1200</v>
      </c>
      <c r="N76" s="5">
        <v>324</v>
      </c>
      <c r="O76" s="47">
        <f t="shared" si="2"/>
        <v>1524</v>
      </c>
      <c r="P76" s="49">
        <f t="shared" si="9"/>
        <v>0</v>
      </c>
      <c r="Q76" s="31"/>
    </row>
    <row r="77" spans="1:17" ht="12.75" customHeight="1" x14ac:dyDescent="0.2">
      <c r="A77" s="5" t="s">
        <v>156</v>
      </c>
      <c r="B77" s="18"/>
      <c r="C77" s="18"/>
      <c r="D77" s="18"/>
      <c r="E77" s="18"/>
      <c r="F77" s="18"/>
      <c r="G77" s="17"/>
      <c r="H77" s="17">
        <v>2636</v>
      </c>
      <c r="I77" s="15"/>
      <c r="J77" s="15">
        <f t="shared" ref="J77" si="27">SUM(E77,H77)</f>
        <v>2636</v>
      </c>
      <c r="K77" s="15">
        <f t="shared" ref="K77" si="28">SUM(F77,I77)</f>
        <v>0</v>
      </c>
      <c r="L77" s="15">
        <f t="shared" ref="L77" si="29">SUM(J77:K77)</f>
        <v>2636</v>
      </c>
      <c r="M77" s="5"/>
      <c r="N77" s="5"/>
      <c r="O77" s="47">
        <f t="shared" si="2"/>
        <v>0</v>
      </c>
      <c r="P77" s="49">
        <f t="shared" si="9"/>
        <v>-2636</v>
      </c>
    </row>
    <row r="78" spans="1:17" ht="12.75" customHeight="1" x14ac:dyDescent="0.2">
      <c r="A78" s="5"/>
      <c r="B78" s="18"/>
      <c r="C78" s="18"/>
      <c r="D78" s="18"/>
      <c r="E78" s="18"/>
      <c r="F78" s="18"/>
      <c r="G78" s="17"/>
      <c r="H78" s="17"/>
      <c r="I78" s="15"/>
      <c r="J78" s="15"/>
      <c r="K78" s="15"/>
      <c r="L78" s="15"/>
      <c r="M78" s="5"/>
      <c r="N78" s="5"/>
      <c r="O78" s="47">
        <f t="shared" si="2"/>
        <v>0</v>
      </c>
      <c r="P78" s="49">
        <f t="shared" ref="P78:P141" si="30">SUM(O78-L78)</f>
        <v>0</v>
      </c>
    </row>
    <row r="79" spans="1:17" ht="12.75" customHeight="1" x14ac:dyDescent="0.2">
      <c r="A79" s="3" t="s">
        <v>123</v>
      </c>
      <c r="B79" s="18"/>
      <c r="C79" s="18"/>
      <c r="D79" s="18"/>
      <c r="E79" s="18"/>
      <c r="F79" s="18"/>
      <c r="G79" s="17"/>
      <c r="H79" s="17"/>
      <c r="I79" s="15"/>
      <c r="J79" s="15"/>
      <c r="K79" s="15"/>
      <c r="L79" s="15"/>
      <c r="M79" s="5"/>
      <c r="N79" s="5"/>
      <c r="O79" s="47">
        <f t="shared" si="2"/>
        <v>0</v>
      </c>
      <c r="P79" s="49">
        <f t="shared" si="30"/>
        <v>0</v>
      </c>
    </row>
    <row r="80" spans="1:17" ht="12.75" customHeight="1" x14ac:dyDescent="0.2">
      <c r="A80" s="5" t="s">
        <v>170</v>
      </c>
      <c r="B80" s="18"/>
      <c r="C80" s="18"/>
      <c r="D80" s="18"/>
      <c r="E80" s="18"/>
      <c r="F80" s="18"/>
      <c r="G80" s="17"/>
      <c r="H80" s="17">
        <v>6577</v>
      </c>
      <c r="I80" s="15"/>
      <c r="J80" s="15">
        <f t="shared" ref="J80:J81" si="31">SUM(E80,H80)</f>
        <v>6577</v>
      </c>
      <c r="K80" s="15">
        <f t="shared" ref="K80:K81" si="32">SUM(F80,I80)</f>
        <v>0</v>
      </c>
      <c r="L80" s="15">
        <f t="shared" ref="L80:L81" si="33">SUM(J80:K80)</f>
        <v>6577</v>
      </c>
      <c r="M80" s="5">
        <v>6577</v>
      </c>
      <c r="N80" s="5"/>
      <c r="O80" s="47">
        <f t="shared" si="2"/>
        <v>6577</v>
      </c>
      <c r="P80" s="49">
        <f t="shared" si="30"/>
        <v>0</v>
      </c>
    </row>
    <row r="81" spans="1:16" ht="12.75" customHeight="1" x14ac:dyDescent="0.2">
      <c r="A81" s="5" t="s">
        <v>153</v>
      </c>
      <c r="B81" s="18"/>
      <c r="C81" s="18"/>
      <c r="D81" s="18"/>
      <c r="E81" s="18"/>
      <c r="F81" s="18"/>
      <c r="G81" s="17"/>
      <c r="H81" s="17">
        <v>721</v>
      </c>
      <c r="I81" s="15"/>
      <c r="J81" s="15">
        <f t="shared" si="31"/>
        <v>721</v>
      </c>
      <c r="K81" s="15">
        <f t="shared" si="32"/>
        <v>0</v>
      </c>
      <c r="L81" s="15">
        <f t="shared" si="33"/>
        <v>721</v>
      </c>
      <c r="M81" s="5">
        <v>721</v>
      </c>
      <c r="N81" s="5"/>
      <c r="O81" s="47">
        <f t="shared" si="2"/>
        <v>721</v>
      </c>
      <c r="P81" s="49">
        <f t="shared" si="30"/>
        <v>0</v>
      </c>
    </row>
    <row r="82" spans="1:16" ht="12.75" customHeight="1" x14ac:dyDescent="0.2">
      <c r="A82" s="5" t="s">
        <v>154</v>
      </c>
      <c r="B82" s="18"/>
      <c r="C82" s="18"/>
      <c r="D82" s="18"/>
      <c r="E82" s="18"/>
      <c r="F82" s="18"/>
      <c r="G82" s="17"/>
      <c r="H82" s="17">
        <v>72902</v>
      </c>
      <c r="I82" s="15"/>
      <c r="J82" s="15">
        <f t="shared" ref="J82:J83" si="34">SUM(E82,H82)</f>
        <v>72902</v>
      </c>
      <c r="K82" s="15">
        <f t="shared" ref="K82:K83" si="35">SUM(F82,I82)</f>
        <v>0</v>
      </c>
      <c r="L82" s="15">
        <f t="shared" ref="L82:L83" si="36">SUM(J82:K82)</f>
        <v>72902</v>
      </c>
      <c r="M82" s="5">
        <v>92902</v>
      </c>
      <c r="N82" s="5"/>
      <c r="O82" s="47">
        <f t="shared" si="2"/>
        <v>92902</v>
      </c>
      <c r="P82" s="49">
        <f t="shared" si="30"/>
        <v>20000</v>
      </c>
    </row>
    <row r="83" spans="1:16" ht="12.75" customHeight="1" x14ac:dyDescent="0.2">
      <c r="A83" s="5" t="s">
        <v>155</v>
      </c>
      <c r="B83" s="18"/>
      <c r="C83" s="18"/>
      <c r="D83" s="18"/>
      <c r="E83" s="18"/>
      <c r="F83" s="18"/>
      <c r="G83" s="17"/>
      <c r="H83" s="17">
        <v>20000</v>
      </c>
      <c r="I83" s="15"/>
      <c r="J83" s="15">
        <f t="shared" si="34"/>
        <v>20000</v>
      </c>
      <c r="K83" s="15">
        <f t="shared" si="35"/>
        <v>0</v>
      </c>
      <c r="L83" s="15">
        <f t="shared" si="36"/>
        <v>20000</v>
      </c>
      <c r="M83" s="5"/>
      <c r="N83" s="5"/>
      <c r="O83" s="47">
        <f t="shared" si="2"/>
        <v>0</v>
      </c>
      <c r="P83" s="49">
        <f t="shared" si="30"/>
        <v>-20000</v>
      </c>
    </row>
    <row r="84" spans="1:16" x14ac:dyDescent="0.2">
      <c r="A84" s="39"/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5"/>
      <c r="N84" s="5"/>
      <c r="O84" s="47">
        <f t="shared" si="2"/>
        <v>0</v>
      </c>
      <c r="P84" s="49">
        <f t="shared" si="30"/>
        <v>0</v>
      </c>
    </row>
    <row r="85" spans="1:16" ht="12.75" customHeight="1" x14ac:dyDescent="0.2">
      <c r="A85" s="3" t="s">
        <v>131</v>
      </c>
      <c r="B85" s="26">
        <f>SUM(B86)</f>
        <v>0</v>
      </c>
      <c r="C85" s="26">
        <f t="shared" ref="C85:L85" si="37">SUM(C86)</f>
        <v>0</v>
      </c>
      <c r="D85" s="26">
        <f t="shared" si="37"/>
        <v>0</v>
      </c>
      <c r="E85" s="26">
        <f t="shared" si="37"/>
        <v>531</v>
      </c>
      <c r="F85" s="26">
        <f t="shared" si="37"/>
        <v>0</v>
      </c>
      <c r="G85" s="26">
        <f t="shared" si="37"/>
        <v>531</v>
      </c>
      <c r="H85" s="26">
        <f t="shared" si="37"/>
        <v>0</v>
      </c>
      <c r="I85" s="26">
        <f t="shared" si="37"/>
        <v>0</v>
      </c>
      <c r="J85" s="26">
        <f t="shared" si="37"/>
        <v>531</v>
      </c>
      <c r="K85" s="26">
        <f t="shared" si="37"/>
        <v>0</v>
      </c>
      <c r="L85" s="26">
        <f t="shared" si="37"/>
        <v>531</v>
      </c>
      <c r="M85" s="5"/>
      <c r="N85" s="5"/>
      <c r="O85" s="47">
        <f t="shared" si="2"/>
        <v>0</v>
      </c>
      <c r="P85" s="49">
        <f t="shared" si="30"/>
        <v>-531</v>
      </c>
    </row>
    <row r="86" spans="1:16" ht="12.75" customHeight="1" x14ac:dyDescent="0.2">
      <c r="A86" s="5" t="s">
        <v>132</v>
      </c>
      <c r="B86" s="18"/>
      <c r="C86" s="18"/>
      <c r="D86" s="18"/>
      <c r="E86" s="18">
        <v>531</v>
      </c>
      <c r="F86" s="18"/>
      <c r="G86" s="17">
        <f>SUM(E86:F86)</f>
        <v>531</v>
      </c>
      <c r="H86" s="17"/>
      <c r="I86" s="15"/>
      <c r="J86" s="15">
        <f>SUM(E86,H86)</f>
        <v>531</v>
      </c>
      <c r="K86" s="15">
        <f>SUM(F86,I86)</f>
        <v>0</v>
      </c>
      <c r="L86" s="15">
        <f>SUM(J86:K86)</f>
        <v>531</v>
      </c>
      <c r="M86" s="5">
        <v>417</v>
      </c>
      <c r="N86" s="5">
        <v>113</v>
      </c>
      <c r="O86" s="47">
        <f t="shared" si="2"/>
        <v>530</v>
      </c>
      <c r="P86" s="49">
        <f t="shared" si="30"/>
        <v>-1</v>
      </c>
    </row>
    <row r="87" spans="1:16" ht="12.75" customHeight="1" x14ac:dyDescent="0.2">
      <c r="A87" s="5"/>
      <c r="B87" s="18"/>
      <c r="C87" s="18"/>
      <c r="D87" s="18"/>
      <c r="E87" s="18"/>
      <c r="F87" s="18"/>
      <c r="G87" s="17"/>
      <c r="H87" s="17"/>
      <c r="I87" s="15"/>
      <c r="J87" s="15"/>
      <c r="K87" s="15"/>
      <c r="L87" s="15"/>
      <c r="M87" s="5"/>
      <c r="N87" s="5"/>
      <c r="O87" s="47">
        <f t="shared" si="2"/>
        <v>0</v>
      </c>
      <c r="P87" s="49">
        <f t="shared" si="30"/>
        <v>0</v>
      </c>
    </row>
    <row r="88" spans="1:16" ht="12.75" customHeight="1" x14ac:dyDescent="0.2">
      <c r="A88" s="3" t="s">
        <v>35</v>
      </c>
      <c r="B88" s="26">
        <f t="shared" ref="B88:L88" si="38">SUM(B89)</f>
        <v>0</v>
      </c>
      <c r="C88" s="26">
        <f t="shared" si="38"/>
        <v>1000</v>
      </c>
      <c r="D88" s="26">
        <f t="shared" si="38"/>
        <v>1000</v>
      </c>
      <c r="E88" s="26">
        <f t="shared" si="38"/>
        <v>0</v>
      </c>
      <c r="F88" s="26">
        <f t="shared" si="38"/>
        <v>1000</v>
      </c>
      <c r="G88" s="26">
        <f t="shared" si="38"/>
        <v>1000</v>
      </c>
      <c r="H88" s="26">
        <f t="shared" si="38"/>
        <v>0</v>
      </c>
      <c r="I88" s="26">
        <f t="shared" si="38"/>
        <v>0</v>
      </c>
      <c r="J88" s="26">
        <f t="shared" si="38"/>
        <v>0</v>
      </c>
      <c r="K88" s="26">
        <f t="shared" si="38"/>
        <v>1000</v>
      </c>
      <c r="L88" s="26">
        <f t="shared" si="38"/>
        <v>1000</v>
      </c>
      <c r="M88" s="5"/>
      <c r="N88" s="5"/>
      <c r="O88" s="47">
        <f t="shared" si="2"/>
        <v>0</v>
      </c>
      <c r="P88" s="49">
        <f t="shared" si="30"/>
        <v>-1000</v>
      </c>
    </row>
    <row r="89" spans="1:16" ht="12.75" customHeight="1" x14ac:dyDescent="0.2">
      <c r="A89" s="5" t="s">
        <v>33</v>
      </c>
      <c r="B89" s="18"/>
      <c r="C89" s="18">
        <v>1000</v>
      </c>
      <c r="D89" s="18">
        <f>SUM(B89:C89)</f>
        <v>1000</v>
      </c>
      <c r="E89" s="18"/>
      <c r="F89" s="18">
        <v>1000</v>
      </c>
      <c r="G89" s="17">
        <f>SUM(E89:F89)</f>
        <v>1000</v>
      </c>
      <c r="H89" s="17"/>
      <c r="I89" s="15"/>
      <c r="J89" s="15">
        <f>SUM(E89,H89)</f>
        <v>0</v>
      </c>
      <c r="K89" s="15">
        <f>SUM(F89,I89)</f>
        <v>1000</v>
      </c>
      <c r="L89" s="15">
        <f>SUM(J89:K89)</f>
        <v>1000</v>
      </c>
      <c r="M89" s="5"/>
      <c r="N89" s="5"/>
      <c r="O89" s="46">
        <f t="shared" si="2"/>
        <v>0</v>
      </c>
      <c r="P89" s="49">
        <f t="shared" si="30"/>
        <v>-1000</v>
      </c>
    </row>
    <row r="90" spans="1:16" ht="12.75" customHeight="1" x14ac:dyDescent="0.2">
      <c r="A90" s="5"/>
      <c r="B90" s="18"/>
      <c r="C90" s="18"/>
      <c r="D90" s="18"/>
      <c r="E90" s="18"/>
      <c r="F90" s="18"/>
      <c r="G90" s="17"/>
      <c r="H90" s="18"/>
      <c r="I90" s="5"/>
      <c r="J90" s="5"/>
      <c r="K90" s="5"/>
      <c r="L90" s="5"/>
      <c r="M90" s="5"/>
      <c r="N90" s="5"/>
      <c r="O90" s="46">
        <f t="shared" si="2"/>
        <v>0</v>
      </c>
      <c r="P90" s="49">
        <f t="shared" si="30"/>
        <v>0</v>
      </c>
    </row>
    <row r="91" spans="1:16" ht="12.75" customHeight="1" x14ac:dyDescent="0.2">
      <c r="A91" s="3" t="s">
        <v>45</v>
      </c>
      <c r="B91" s="26">
        <f t="shared" ref="B91:L91" si="39">SUM(B92:B92)</f>
        <v>5500</v>
      </c>
      <c r="C91" s="26">
        <f t="shared" si="39"/>
        <v>0</v>
      </c>
      <c r="D91" s="26">
        <f t="shared" si="39"/>
        <v>5500</v>
      </c>
      <c r="E91" s="26">
        <f t="shared" si="39"/>
        <v>5500</v>
      </c>
      <c r="F91" s="26">
        <f t="shared" si="39"/>
        <v>0</v>
      </c>
      <c r="G91" s="26">
        <f t="shared" si="39"/>
        <v>5500</v>
      </c>
      <c r="H91" s="26">
        <f t="shared" si="39"/>
        <v>0</v>
      </c>
      <c r="I91" s="26">
        <f t="shared" si="39"/>
        <v>0</v>
      </c>
      <c r="J91" s="26">
        <f t="shared" si="39"/>
        <v>5500</v>
      </c>
      <c r="K91" s="26">
        <f t="shared" si="39"/>
        <v>0</v>
      </c>
      <c r="L91" s="26">
        <f t="shared" si="39"/>
        <v>5500</v>
      </c>
      <c r="M91" s="5"/>
      <c r="N91" s="5"/>
      <c r="O91" s="46">
        <f t="shared" si="2"/>
        <v>0</v>
      </c>
      <c r="P91" s="49">
        <f t="shared" si="30"/>
        <v>-5500</v>
      </c>
    </row>
    <row r="92" spans="1:16" ht="12.75" customHeight="1" x14ac:dyDescent="0.2">
      <c r="A92" s="5" t="s">
        <v>52</v>
      </c>
      <c r="B92" s="18">
        <v>5500</v>
      </c>
      <c r="C92" s="18"/>
      <c r="D92" s="18">
        <f>SUM(B92:C92)</f>
        <v>5500</v>
      </c>
      <c r="E92" s="18">
        <v>5500</v>
      </c>
      <c r="F92" s="18"/>
      <c r="G92" s="17">
        <f>SUM(E92:F92)</f>
        <v>5500</v>
      </c>
      <c r="H92" s="17"/>
      <c r="I92" s="15"/>
      <c r="J92" s="15">
        <f>SUM(E92,H92)</f>
        <v>5500</v>
      </c>
      <c r="K92" s="15">
        <f>SUM(F92,I92)</f>
        <v>0</v>
      </c>
      <c r="L92" s="15">
        <f>SUM(J92:K92)</f>
        <v>5500</v>
      </c>
      <c r="M92" s="5"/>
      <c r="N92" s="5"/>
      <c r="O92" s="46">
        <f t="shared" si="2"/>
        <v>0</v>
      </c>
      <c r="P92" s="49">
        <f t="shared" si="30"/>
        <v>-5500</v>
      </c>
    </row>
    <row r="93" spans="1:16" ht="12.75" customHeight="1" x14ac:dyDescent="0.2">
      <c r="A93" s="5"/>
      <c r="B93" s="18"/>
      <c r="C93" s="18"/>
      <c r="D93" s="18"/>
      <c r="E93" s="18"/>
      <c r="F93" s="18"/>
      <c r="G93" s="17"/>
      <c r="H93" s="17"/>
      <c r="I93" s="15"/>
      <c r="J93" s="15"/>
      <c r="K93" s="15"/>
      <c r="L93" s="15"/>
      <c r="M93" s="5"/>
      <c r="N93" s="5"/>
      <c r="O93" s="46">
        <f t="shared" ref="O93:O96" si="40">SUM(M93:N93)</f>
        <v>0</v>
      </c>
      <c r="P93" s="49">
        <f t="shared" si="30"/>
        <v>0</v>
      </c>
    </row>
    <row r="94" spans="1:16" ht="12.75" customHeight="1" x14ac:dyDescent="0.2">
      <c r="A94" s="3" t="s">
        <v>171</v>
      </c>
      <c r="B94" s="18"/>
      <c r="C94" s="18"/>
      <c r="D94" s="18"/>
      <c r="E94" s="18"/>
      <c r="F94" s="18"/>
      <c r="G94" s="17"/>
      <c r="H94" s="17"/>
      <c r="I94" s="15"/>
      <c r="J94" s="15"/>
      <c r="K94" s="15"/>
      <c r="L94" s="15"/>
      <c r="N94" s="5"/>
      <c r="O94" s="46">
        <f t="shared" si="40"/>
        <v>0</v>
      </c>
      <c r="P94" s="49">
        <f t="shared" si="30"/>
        <v>0</v>
      </c>
    </row>
    <row r="95" spans="1:16" ht="12.75" customHeight="1" x14ac:dyDescent="0.2">
      <c r="A95" s="5" t="s">
        <v>172</v>
      </c>
      <c r="B95" s="18"/>
      <c r="C95" s="18"/>
      <c r="D95" s="18"/>
      <c r="E95" s="18"/>
      <c r="F95" s="18"/>
      <c r="G95" s="17"/>
      <c r="H95" s="17"/>
      <c r="I95" s="15"/>
      <c r="J95" s="15"/>
      <c r="K95" s="15"/>
      <c r="L95" s="15"/>
      <c r="M95" s="5">
        <v>2145</v>
      </c>
      <c r="N95" s="5">
        <v>579</v>
      </c>
      <c r="O95" s="46">
        <f t="shared" si="40"/>
        <v>2724</v>
      </c>
      <c r="P95" s="49">
        <f t="shared" si="30"/>
        <v>2724</v>
      </c>
    </row>
    <row r="96" spans="1:16" ht="12.75" customHeight="1" x14ac:dyDescent="0.2">
      <c r="A96" s="28"/>
      <c r="B96" s="17"/>
      <c r="C96" s="17"/>
      <c r="D96" s="18"/>
      <c r="E96" s="17"/>
      <c r="F96" s="17"/>
      <c r="G96" s="17"/>
      <c r="H96" s="17"/>
      <c r="I96" s="15"/>
      <c r="J96" s="15"/>
      <c r="K96" s="15"/>
      <c r="L96" s="15"/>
      <c r="M96" s="5"/>
      <c r="N96" s="5"/>
      <c r="O96" s="46">
        <f t="shared" si="40"/>
        <v>0</v>
      </c>
      <c r="P96" s="49">
        <f t="shared" si="30"/>
        <v>0</v>
      </c>
    </row>
    <row r="97" spans="1:16" ht="12.75" customHeight="1" x14ac:dyDescent="0.2">
      <c r="A97" s="3" t="s">
        <v>39</v>
      </c>
      <c r="B97" s="34">
        <f>SUM(B98:B99)</f>
        <v>0</v>
      </c>
      <c r="C97" s="34">
        <f t="shared" ref="C97:L97" si="41">SUM(C98:C99)</f>
        <v>6350</v>
      </c>
      <c r="D97" s="34">
        <f t="shared" si="41"/>
        <v>6350</v>
      </c>
      <c r="E97" s="34">
        <f t="shared" si="41"/>
        <v>0</v>
      </c>
      <c r="F97" s="34">
        <f t="shared" si="41"/>
        <v>6650</v>
      </c>
      <c r="G97" s="34">
        <f t="shared" si="41"/>
        <v>6650</v>
      </c>
      <c r="H97" s="34">
        <f t="shared" si="41"/>
        <v>0</v>
      </c>
      <c r="I97" s="34">
        <f t="shared" si="41"/>
        <v>300</v>
      </c>
      <c r="J97" s="34">
        <f t="shared" si="41"/>
        <v>0</v>
      </c>
      <c r="K97" s="34">
        <f t="shared" si="41"/>
        <v>6950</v>
      </c>
      <c r="L97" s="34">
        <f t="shared" si="41"/>
        <v>6950</v>
      </c>
      <c r="M97" s="5"/>
      <c r="N97" s="5"/>
      <c r="O97" s="47">
        <f t="shared" ref="O97:O169" si="42">SUM(M97:N97)</f>
        <v>0</v>
      </c>
      <c r="P97" s="49">
        <f t="shared" si="30"/>
        <v>-6950</v>
      </c>
    </row>
    <row r="98" spans="1:16" ht="12.75" customHeight="1" x14ac:dyDescent="0.2">
      <c r="A98" s="5" t="s">
        <v>90</v>
      </c>
      <c r="B98" s="17"/>
      <c r="C98" s="17">
        <v>6350</v>
      </c>
      <c r="D98" s="18">
        <f>SUM(B98:C98)</f>
        <v>6350</v>
      </c>
      <c r="E98" s="17"/>
      <c r="F98" s="17">
        <v>6350</v>
      </c>
      <c r="G98" s="17">
        <f>SUM(E98:F98)</f>
        <v>6350</v>
      </c>
      <c r="H98" s="17"/>
      <c r="I98" s="15"/>
      <c r="J98" s="15">
        <f t="shared" si="7"/>
        <v>0</v>
      </c>
      <c r="K98" s="15">
        <f t="shared" si="8"/>
        <v>6350</v>
      </c>
      <c r="L98" s="15">
        <f t="shared" si="6"/>
        <v>6350</v>
      </c>
      <c r="M98" s="5">
        <v>42</v>
      </c>
      <c r="N98" s="5">
        <v>11</v>
      </c>
      <c r="O98" s="47">
        <f t="shared" si="42"/>
        <v>53</v>
      </c>
      <c r="P98" s="49">
        <f t="shared" si="30"/>
        <v>-6297</v>
      </c>
    </row>
    <row r="99" spans="1:16" ht="12.75" customHeight="1" x14ac:dyDescent="0.2">
      <c r="A99" s="5" t="s">
        <v>146</v>
      </c>
      <c r="B99" s="17"/>
      <c r="C99" s="17"/>
      <c r="D99" s="18"/>
      <c r="E99" s="17"/>
      <c r="F99" s="17">
        <v>300</v>
      </c>
      <c r="G99" s="17">
        <f>SUM(E99:F99)</f>
        <v>300</v>
      </c>
      <c r="H99" s="17"/>
      <c r="I99" s="15">
        <v>300</v>
      </c>
      <c r="J99" s="15">
        <f t="shared" si="7"/>
        <v>0</v>
      </c>
      <c r="K99" s="15">
        <f t="shared" si="8"/>
        <v>600</v>
      </c>
      <c r="L99" s="15">
        <f t="shared" si="6"/>
        <v>600</v>
      </c>
      <c r="M99" s="5">
        <v>236</v>
      </c>
      <c r="N99" s="5">
        <v>64</v>
      </c>
      <c r="O99" s="47">
        <f t="shared" si="42"/>
        <v>300</v>
      </c>
      <c r="P99" s="49">
        <f t="shared" si="30"/>
        <v>-300</v>
      </c>
    </row>
    <row r="100" spans="1:16" ht="12.75" customHeight="1" x14ac:dyDescent="0.2">
      <c r="A100" s="5"/>
      <c r="B100" s="17"/>
      <c r="C100" s="17"/>
      <c r="D100" s="18"/>
      <c r="E100" s="17"/>
      <c r="F100" s="17"/>
      <c r="G100" s="17">
        <f>SUM(E100:F100)</f>
        <v>0</v>
      </c>
      <c r="H100" s="17"/>
      <c r="I100" s="15"/>
      <c r="J100" s="15"/>
      <c r="K100" s="15"/>
      <c r="L100" s="15"/>
      <c r="M100" s="5"/>
      <c r="N100" s="5"/>
      <c r="O100" s="47">
        <f t="shared" si="42"/>
        <v>0</v>
      </c>
      <c r="P100" s="49">
        <f t="shared" si="30"/>
        <v>0</v>
      </c>
    </row>
    <row r="101" spans="1:16" ht="12.75" customHeight="1" x14ac:dyDescent="0.2">
      <c r="A101" s="2" t="s">
        <v>91</v>
      </c>
      <c r="B101" s="34">
        <f>B102</f>
        <v>1905</v>
      </c>
      <c r="C101" s="34">
        <f t="shared" ref="C101:D101" si="43">C102</f>
        <v>0</v>
      </c>
      <c r="D101" s="34">
        <f t="shared" si="43"/>
        <v>1905</v>
      </c>
      <c r="E101" s="34">
        <f>E102</f>
        <v>1905</v>
      </c>
      <c r="F101" s="34">
        <f t="shared" ref="F101:L101" si="44">F102</f>
        <v>0</v>
      </c>
      <c r="G101" s="34">
        <f t="shared" si="44"/>
        <v>1905</v>
      </c>
      <c r="H101" s="34">
        <f t="shared" si="44"/>
        <v>0</v>
      </c>
      <c r="I101" s="34">
        <f t="shared" si="44"/>
        <v>0</v>
      </c>
      <c r="J101" s="34">
        <f t="shared" si="44"/>
        <v>1905</v>
      </c>
      <c r="K101" s="34">
        <f t="shared" si="44"/>
        <v>0</v>
      </c>
      <c r="L101" s="34">
        <f t="shared" si="44"/>
        <v>1905</v>
      </c>
      <c r="M101" s="5"/>
      <c r="N101" s="5"/>
      <c r="O101" s="47">
        <f t="shared" si="42"/>
        <v>0</v>
      </c>
      <c r="P101" s="49">
        <f t="shared" si="30"/>
        <v>-1905</v>
      </c>
    </row>
    <row r="102" spans="1:16" ht="12.75" customHeight="1" x14ac:dyDescent="0.2">
      <c r="A102" s="4" t="s">
        <v>92</v>
      </c>
      <c r="B102" s="17">
        <v>1905</v>
      </c>
      <c r="C102" s="17"/>
      <c r="D102" s="18">
        <f>SUM(B102:C102)</f>
        <v>1905</v>
      </c>
      <c r="E102" s="17">
        <v>1905</v>
      </c>
      <c r="F102" s="17"/>
      <c r="G102" s="18">
        <f t="shared" ref="G102:G112" si="45">SUM(E102:F102)</f>
        <v>1905</v>
      </c>
      <c r="H102" s="5">
        <f t="shared" ref="H102:I102" si="46">SUM(H107:H112)</f>
        <v>0</v>
      </c>
      <c r="I102" s="5">
        <f t="shared" si="46"/>
        <v>0</v>
      </c>
      <c r="J102" s="5">
        <f>SUM(E102,H102)</f>
        <v>1905</v>
      </c>
      <c r="K102" s="5">
        <f>SUM(F102,I102)</f>
        <v>0</v>
      </c>
      <c r="L102" s="5">
        <f>SUM(J102:K102)</f>
        <v>1905</v>
      </c>
      <c r="M102" s="5"/>
      <c r="N102" s="5"/>
      <c r="O102" s="47">
        <f t="shared" si="42"/>
        <v>0</v>
      </c>
      <c r="P102" s="49">
        <f t="shared" si="30"/>
        <v>-1905</v>
      </c>
    </row>
    <row r="103" spans="1:16" ht="12.75" customHeight="1" x14ac:dyDescent="0.2">
      <c r="A103" s="4" t="s">
        <v>174</v>
      </c>
      <c r="B103" s="17"/>
      <c r="C103" s="17"/>
      <c r="D103" s="18"/>
      <c r="E103" s="17"/>
      <c r="F103" s="17"/>
      <c r="G103" s="18"/>
      <c r="H103" s="5">
        <v>2850</v>
      </c>
      <c r="I103" s="5"/>
      <c r="J103" s="5">
        <f t="shared" ref="J103:J104" si="47">SUM(E103,H103)</f>
        <v>2850</v>
      </c>
      <c r="K103" s="5">
        <f t="shared" ref="K103:K104" si="48">SUM(F103,I103)</f>
        <v>0</v>
      </c>
      <c r="L103" s="5">
        <f t="shared" ref="L103:L104" si="49">SUM(J103:K103)</f>
        <v>2850</v>
      </c>
      <c r="M103" s="5">
        <v>2850</v>
      </c>
      <c r="N103" s="5"/>
      <c r="O103" s="47">
        <f t="shared" si="42"/>
        <v>2850</v>
      </c>
      <c r="P103" s="49">
        <f t="shared" si="30"/>
        <v>0</v>
      </c>
    </row>
    <row r="104" spans="1:16" ht="12.75" customHeight="1" x14ac:dyDescent="0.2">
      <c r="A104" s="4"/>
      <c r="B104" s="17"/>
      <c r="C104" s="17"/>
      <c r="D104" s="18"/>
      <c r="E104" s="17"/>
      <c r="F104" s="17"/>
      <c r="G104" s="18"/>
      <c r="H104" s="5"/>
      <c r="I104" s="5"/>
      <c r="J104" s="5">
        <f t="shared" si="47"/>
        <v>0</v>
      </c>
      <c r="K104" s="5">
        <f t="shared" si="48"/>
        <v>0</v>
      </c>
      <c r="L104" s="5">
        <f t="shared" si="49"/>
        <v>0</v>
      </c>
      <c r="M104" s="5"/>
      <c r="N104" s="5"/>
      <c r="O104" s="47">
        <f t="shared" si="42"/>
        <v>0</v>
      </c>
      <c r="P104" s="49">
        <f t="shared" si="30"/>
        <v>0</v>
      </c>
    </row>
    <row r="105" spans="1:16" ht="12.75" customHeight="1" x14ac:dyDescent="0.2">
      <c r="A105" s="2" t="s">
        <v>111</v>
      </c>
      <c r="B105" s="34">
        <f>B106</f>
        <v>0</v>
      </c>
      <c r="C105" s="34">
        <f t="shared" ref="C105:L105" si="50">C106</f>
        <v>0</v>
      </c>
      <c r="D105" s="34">
        <f t="shared" si="50"/>
        <v>0</v>
      </c>
      <c r="E105" s="34">
        <f t="shared" si="50"/>
        <v>3557</v>
      </c>
      <c r="F105" s="34">
        <f t="shared" si="50"/>
        <v>0</v>
      </c>
      <c r="G105" s="34">
        <f t="shared" si="50"/>
        <v>3557</v>
      </c>
      <c r="H105" s="34">
        <f t="shared" si="50"/>
        <v>0</v>
      </c>
      <c r="I105" s="34">
        <f t="shared" si="50"/>
        <v>0</v>
      </c>
      <c r="J105" s="34">
        <f t="shared" si="50"/>
        <v>3557</v>
      </c>
      <c r="K105" s="34">
        <f t="shared" si="50"/>
        <v>0</v>
      </c>
      <c r="L105" s="34">
        <f t="shared" si="50"/>
        <v>3557</v>
      </c>
      <c r="M105" s="5"/>
      <c r="N105" s="5"/>
      <c r="O105" s="47">
        <f t="shared" si="42"/>
        <v>0</v>
      </c>
      <c r="P105" s="49">
        <f t="shared" si="30"/>
        <v>-3557</v>
      </c>
    </row>
    <row r="106" spans="1:16" ht="12.75" customHeight="1" x14ac:dyDescent="0.2">
      <c r="A106" s="4" t="s">
        <v>112</v>
      </c>
      <c r="B106" s="17"/>
      <c r="C106" s="17"/>
      <c r="D106" s="18"/>
      <c r="E106" s="17">
        <v>3557</v>
      </c>
      <c r="F106" s="17"/>
      <c r="G106" s="18">
        <f>SUM(E106:F106)</f>
        <v>3557</v>
      </c>
      <c r="H106" s="18"/>
      <c r="I106" s="5"/>
      <c r="J106" s="5">
        <f>SUM(E106,H106)</f>
        <v>3557</v>
      </c>
      <c r="K106" s="5">
        <f>SUM(F106,I106)</f>
        <v>0</v>
      </c>
      <c r="L106" s="5">
        <f>SUM(J106:K106)</f>
        <v>3557</v>
      </c>
      <c r="M106" s="5">
        <v>2800</v>
      </c>
      <c r="N106" s="5">
        <v>756</v>
      </c>
      <c r="O106" s="47">
        <f t="shared" si="42"/>
        <v>3556</v>
      </c>
      <c r="P106" s="49">
        <f t="shared" si="30"/>
        <v>-1</v>
      </c>
    </row>
    <row r="107" spans="1:16" ht="12.75" customHeight="1" x14ac:dyDescent="0.2">
      <c r="A107" s="18"/>
      <c r="B107" s="17"/>
      <c r="C107" s="17"/>
      <c r="D107" s="18"/>
      <c r="E107" s="17"/>
      <c r="F107" s="17"/>
      <c r="G107" s="18"/>
      <c r="H107" s="17"/>
      <c r="I107" s="15"/>
      <c r="J107" s="15"/>
      <c r="K107" s="15"/>
      <c r="L107" s="15"/>
      <c r="M107" s="5"/>
      <c r="N107" s="5"/>
      <c r="O107" s="47">
        <f t="shared" si="42"/>
        <v>0</v>
      </c>
      <c r="P107" s="49">
        <f t="shared" si="30"/>
        <v>0</v>
      </c>
    </row>
    <row r="108" spans="1:16" ht="12.75" customHeight="1" x14ac:dyDescent="0.2">
      <c r="A108" s="2" t="s">
        <v>12</v>
      </c>
      <c r="B108" s="26">
        <f>SUM(B109:B112)</f>
        <v>7200</v>
      </c>
      <c r="C108" s="26">
        <f>SUM(C109:C112)</f>
        <v>0</v>
      </c>
      <c r="D108" s="26">
        <f>SUM(D109:D112)</f>
        <v>7200</v>
      </c>
      <c r="E108" s="26">
        <f>SUM(E109:E112)</f>
        <v>7200</v>
      </c>
      <c r="F108" s="26">
        <f t="shared" ref="F108:L108" si="51">SUM(F109:F112)</f>
        <v>0</v>
      </c>
      <c r="G108" s="26">
        <f t="shared" si="51"/>
        <v>7200</v>
      </c>
      <c r="H108" s="26">
        <f t="shared" si="51"/>
        <v>0</v>
      </c>
      <c r="I108" s="26">
        <f t="shared" si="51"/>
        <v>0</v>
      </c>
      <c r="J108" s="26">
        <f t="shared" si="51"/>
        <v>7200</v>
      </c>
      <c r="K108" s="26">
        <f t="shared" si="51"/>
        <v>0</v>
      </c>
      <c r="L108" s="26">
        <f t="shared" si="51"/>
        <v>7200</v>
      </c>
      <c r="M108" s="5"/>
      <c r="N108" s="5"/>
      <c r="O108" s="46">
        <f t="shared" si="42"/>
        <v>0</v>
      </c>
      <c r="P108" s="49">
        <f t="shared" si="30"/>
        <v>-7200</v>
      </c>
    </row>
    <row r="109" spans="1:16" ht="12.75" customHeight="1" x14ac:dyDescent="0.2">
      <c r="A109" s="4" t="s">
        <v>53</v>
      </c>
      <c r="B109" s="17">
        <v>1500</v>
      </c>
      <c r="C109" s="17"/>
      <c r="D109" s="18">
        <f t="shared" ref="D109:D112" si="52">SUM(B109:C109)</f>
        <v>1500</v>
      </c>
      <c r="E109" s="17">
        <v>1500</v>
      </c>
      <c r="F109" s="17"/>
      <c r="G109" s="18">
        <f t="shared" si="45"/>
        <v>1500</v>
      </c>
      <c r="H109" s="18"/>
      <c r="I109" s="5"/>
      <c r="J109" s="15">
        <f t="shared" si="7"/>
        <v>1500</v>
      </c>
      <c r="K109" s="15">
        <f t="shared" si="8"/>
        <v>0</v>
      </c>
      <c r="L109" s="15">
        <f t="shared" si="6"/>
        <v>1500</v>
      </c>
      <c r="M109" s="5"/>
      <c r="N109" s="5"/>
      <c r="O109" s="46">
        <f t="shared" si="42"/>
        <v>0</v>
      </c>
      <c r="P109" s="49">
        <f t="shared" si="30"/>
        <v>-1500</v>
      </c>
    </row>
    <row r="110" spans="1:16" ht="12.75" customHeight="1" x14ac:dyDescent="0.2">
      <c r="A110" s="4" t="s">
        <v>54</v>
      </c>
      <c r="B110" s="17">
        <v>1900</v>
      </c>
      <c r="C110" s="17"/>
      <c r="D110" s="18">
        <f t="shared" si="52"/>
        <v>1900</v>
      </c>
      <c r="E110" s="17">
        <v>1900</v>
      </c>
      <c r="F110" s="17"/>
      <c r="G110" s="18">
        <f t="shared" si="45"/>
        <v>1900</v>
      </c>
      <c r="H110" s="5"/>
      <c r="I110" s="5"/>
      <c r="J110" s="15">
        <f t="shared" si="7"/>
        <v>1900</v>
      </c>
      <c r="K110" s="15">
        <f t="shared" si="8"/>
        <v>0</v>
      </c>
      <c r="L110" s="15">
        <f t="shared" si="6"/>
        <v>1900</v>
      </c>
      <c r="M110" s="5"/>
      <c r="N110" s="5"/>
      <c r="O110" s="46">
        <f t="shared" si="42"/>
        <v>0</v>
      </c>
      <c r="P110" s="49">
        <f t="shared" si="30"/>
        <v>-1900</v>
      </c>
    </row>
    <row r="111" spans="1:16" ht="12.75" customHeight="1" x14ac:dyDescent="0.2">
      <c r="A111" s="4" t="s">
        <v>55</v>
      </c>
      <c r="B111" s="17">
        <v>1900</v>
      </c>
      <c r="C111" s="17"/>
      <c r="D111" s="18">
        <f t="shared" si="52"/>
        <v>1900</v>
      </c>
      <c r="E111" s="17">
        <v>1900</v>
      </c>
      <c r="F111" s="17"/>
      <c r="G111" s="18">
        <f t="shared" si="45"/>
        <v>1900</v>
      </c>
      <c r="H111" s="17"/>
      <c r="I111" s="15"/>
      <c r="J111" s="15">
        <f t="shared" si="7"/>
        <v>1900</v>
      </c>
      <c r="K111" s="15">
        <f t="shared" si="8"/>
        <v>0</v>
      </c>
      <c r="L111" s="15">
        <f t="shared" si="6"/>
        <v>1900</v>
      </c>
      <c r="M111" s="5"/>
      <c r="N111" s="5"/>
      <c r="O111" s="46">
        <f t="shared" si="42"/>
        <v>0</v>
      </c>
      <c r="P111" s="49">
        <f t="shared" si="30"/>
        <v>-1900</v>
      </c>
    </row>
    <row r="112" spans="1:16" ht="12.75" customHeight="1" x14ac:dyDescent="0.2">
      <c r="A112" s="4" t="s">
        <v>93</v>
      </c>
      <c r="B112" s="17">
        <v>1900</v>
      </c>
      <c r="C112" s="17"/>
      <c r="D112" s="18">
        <f t="shared" si="52"/>
        <v>1900</v>
      </c>
      <c r="E112" s="17">
        <v>1900</v>
      </c>
      <c r="F112" s="17"/>
      <c r="G112" s="18">
        <f t="shared" si="45"/>
        <v>1900</v>
      </c>
      <c r="H112" s="18"/>
      <c r="I112" s="5"/>
      <c r="J112" s="15">
        <f t="shared" si="7"/>
        <v>1900</v>
      </c>
      <c r="K112" s="15">
        <f t="shared" si="8"/>
        <v>0</v>
      </c>
      <c r="L112" s="15">
        <f t="shared" si="6"/>
        <v>1900</v>
      </c>
      <c r="M112" s="5"/>
      <c r="N112" s="5"/>
      <c r="O112" s="46">
        <f t="shared" si="42"/>
        <v>0</v>
      </c>
      <c r="P112" s="49">
        <f t="shared" si="30"/>
        <v>-1900</v>
      </c>
    </row>
    <row r="113" spans="1:16" ht="12.75" customHeight="1" x14ac:dyDescent="0.2">
      <c r="A113" s="4"/>
      <c r="B113" s="5"/>
      <c r="C113" s="5"/>
      <c r="D113" s="5"/>
      <c r="E113" s="5"/>
      <c r="F113" s="5"/>
      <c r="G113" s="18"/>
      <c r="H113" s="5"/>
      <c r="I113" s="5"/>
      <c r="J113" s="15"/>
      <c r="K113" s="15"/>
      <c r="L113" s="15"/>
      <c r="M113" s="42"/>
      <c r="N113" s="42"/>
      <c r="O113" s="46">
        <f t="shared" si="42"/>
        <v>0</v>
      </c>
      <c r="P113" s="49">
        <f t="shared" si="30"/>
        <v>0</v>
      </c>
    </row>
    <row r="114" spans="1:16" ht="30" customHeight="1" x14ac:dyDescent="0.2">
      <c r="A114" s="73" t="s">
        <v>0</v>
      </c>
      <c r="B114" s="74" t="s">
        <v>81</v>
      </c>
      <c r="C114" s="74"/>
      <c r="D114" s="74"/>
      <c r="E114" s="75" t="s">
        <v>140</v>
      </c>
      <c r="F114" s="75"/>
      <c r="G114" s="75"/>
      <c r="H114" s="74" t="s">
        <v>30</v>
      </c>
      <c r="I114" s="74"/>
      <c r="J114" s="75" t="s">
        <v>141</v>
      </c>
      <c r="K114" s="75"/>
      <c r="L114" s="75"/>
      <c r="M114" s="42"/>
      <c r="N114" s="42"/>
      <c r="O114" s="46">
        <f t="shared" si="42"/>
        <v>0</v>
      </c>
      <c r="P114" s="49">
        <f t="shared" si="30"/>
        <v>0</v>
      </c>
    </row>
    <row r="115" spans="1:16" ht="38.25" x14ac:dyDescent="0.2">
      <c r="A115" s="73"/>
      <c r="B115" s="25" t="s">
        <v>2</v>
      </c>
      <c r="C115" s="25" t="s">
        <v>3</v>
      </c>
      <c r="D115" s="25" t="s">
        <v>31</v>
      </c>
      <c r="E115" s="25" t="s">
        <v>2</v>
      </c>
      <c r="F115" s="25" t="s">
        <v>3</v>
      </c>
      <c r="G115" s="25" t="s">
        <v>32</v>
      </c>
      <c r="H115" s="25" t="s">
        <v>2</v>
      </c>
      <c r="I115" s="25" t="s">
        <v>3</v>
      </c>
      <c r="J115" s="25" t="s">
        <v>2</v>
      </c>
      <c r="K115" s="25" t="s">
        <v>3</v>
      </c>
      <c r="L115" s="25" t="s">
        <v>32</v>
      </c>
      <c r="M115" s="42"/>
      <c r="N115" s="42"/>
      <c r="O115" s="46">
        <f t="shared" si="42"/>
        <v>0</v>
      </c>
      <c r="P115" s="49"/>
    </row>
    <row r="116" spans="1:16" x14ac:dyDescent="0.2">
      <c r="A116" s="32"/>
      <c r="B116" s="25"/>
      <c r="C116" s="25"/>
      <c r="D116" s="25"/>
      <c r="E116" s="25"/>
      <c r="F116" s="25"/>
      <c r="G116" s="25"/>
      <c r="H116" s="40"/>
      <c r="I116" s="40"/>
      <c r="J116" s="40"/>
      <c r="K116" s="40"/>
      <c r="L116" s="40"/>
      <c r="M116" s="42"/>
      <c r="N116" s="42"/>
      <c r="O116" s="46">
        <f t="shared" si="42"/>
        <v>0</v>
      </c>
      <c r="P116" s="49">
        <f t="shared" si="30"/>
        <v>0</v>
      </c>
    </row>
    <row r="117" spans="1:16" x14ac:dyDescent="0.2">
      <c r="A117" s="2" t="s">
        <v>56</v>
      </c>
      <c r="B117" s="26">
        <f>SUM(B118:B121)</f>
        <v>10800</v>
      </c>
      <c r="C117" s="26">
        <f>SUM(C118:C121)</f>
        <v>0</v>
      </c>
      <c r="D117" s="26">
        <f>SUM(D118:D121)</f>
        <v>10800</v>
      </c>
      <c r="E117" s="26">
        <f t="shared" ref="E117:L117" si="53">SUM(E118:E121)</f>
        <v>10800</v>
      </c>
      <c r="F117" s="26">
        <f t="shared" si="53"/>
        <v>0</v>
      </c>
      <c r="G117" s="26">
        <f t="shared" si="53"/>
        <v>10800</v>
      </c>
      <c r="H117" s="26">
        <f t="shared" si="53"/>
        <v>0</v>
      </c>
      <c r="I117" s="26">
        <f t="shared" si="53"/>
        <v>0</v>
      </c>
      <c r="J117" s="26">
        <f t="shared" si="53"/>
        <v>10800</v>
      </c>
      <c r="K117" s="26">
        <f t="shared" si="53"/>
        <v>0</v>
      </c>
      <c r="L117" s="26">
        <f t="shared" si="53"/>
        <v>10800</v>
      </c>
      <c r="M117" s="5"/>
      <c r="N117" s="5"/>
      <c r="O117" s="46">
        <f t="shared" si="42"/>
        <v>0</v>
      </c>
      <c r="P117" s="49">
        <f t="shared" si="30"/>
        <v>-10800</v>
      </c>
    </row>
    <row r="118" spans="1:16" x14ac:dyDescent="0.2">
      <c r="A118" s="4" t="s">
        <v>57</v>
      </c>
      <c r="B118" s="17">
        <v>1900</v>
      </c>
      <c r="C118" s="17"/>
      <c r="D118" s="18">
        <f t="shared" ref="D118:D121" si="54">SUM(B118:C118)</f>
        <v>1900</v>
      </c>
      <c r="E118" s="17">
        <v>1900</v>
      </c>
      <c r="F118" s="17"/>
      <c r="G118" s="18">
        <f>SUM(E118:F118)</f>
        <v>1900</v>
      </c>
      <c r="H118" s="18"/>
      <c r="I118" s="5"/>
      <c r="J118" s="38">
        <f>SUM(E118,H118)</f>
        <v>1900</v>
      </c>
      <c r="K118" s="38">
        <f>SUM(F118,I118)</f>
        <v>0</v>
      </c>
      <c r="L118" s="5">
        <f>SUM(J118:K118)</f>
        <v>1900</v>
      </c>
      <c r="M118" s="5"/>
      <c r="N118" s="5"/>
      <c r="O118" s="46">
        <f t="shared" si="42"/>
        <v>0</v>
      </c>
      <c r="P118" s="49">
        <f t="shared" si="30"/>
        <v>-1900</v>
      </c>
    </row>
    <row r="119" spans="1:16" x14ac:dyDescent="0.2">
      <c r="A119" s="4" t="s">
        <v>58</v>
      </c>
      <c r="B119" s="17">
        <v>1900</v>
      </c>
      <c r="C119" s="17"/>
      <c r="D119" s="18">
        <f t="shared" si="54"/>
        <v>1900</v>
      </c>
      <c r="E119" s="17">
        <v>1900</v>
      </c>
      <c r="F119" s="17"/>
      <c r="G119" s="18">
        <f>SUM(E119:F119)</f>
        <v>1900</v>
      </c>
      <c r="H119" s="5"/>
      <c r="I119" s="5"/>
      <c r="J119" s="38">
        <f t="shared" ref="J119:J124" si="55">SUM(E119,H119)</f>
        <v>1900</v>
      </c>
      <c r="K119" s="38">
        <f t="shared" ref="K119:K124" si="56">SUM(F119,I119)</f>
        <v>0</v>
      </c>
      <c r="L119" s="5">
        <f t="shared" ref="L119:L124" si="57">SUM(J119:K119)</f>
        <v>1900</v>
      </c>
      <c r="M119" s="5"/>
      <c r="N119" s="5"/>
      <c r="O119" s="46">
        <f t="shared" si="42"/>
        <v>0</v>
      </c>
      <c r="P119" s="49">
        <f t="shared" si="30"/>
        <v>-1900</v>
      </c>
    </row>
    <row r="120" spans="1:16" x14ac:dyDescent="0.2">
      <c r="A120" s="4" t="s">
        <v>59</v>
      </c>
      <c r="B120" s="17">
        <v>2000</v>
      </c>
      <c r="C120" s="17"/>
      <c r="D120" s="18">
        <f t="shared" si="54"/>
        <v>2000</v>
      </c>
      <c r="E120" s="17">
        <v>2000</v>
      </c>
      <c r="F120" s="17"/>
      <c r="G120" s="18">
        <f t="shared" ref="G120:G121" si="58">SUM(E120:F120)</f>
        <v>2000</v>
      </c>
      <c r="H120" s="18"/>
      <c r="I120" s="18"/>
      <c r="J120" s="38">
        <f t="shared" si="55"/>
        <v>2000</v>
      </c>
      <c r="K120" s="38">
        <f t="shared" si="56"/>
        <v>0</v>
      </c>
      <c r="L120" s="5">
        <f t="shared" si="57"/>
        <v>2000</v>
      </c>
      <c r="M120" s="5"/>
      <c r="N120" s="5"/>
      <c r="O120" s="46">
        <f t="shared" si="42"/>
        <v>0</v>
      </c>
      <c r="P120" s="49">
        <f t="shared" si="30"/>
        <v>-2000</v>
      </c>
    </row>
    <row r="121" spans="1:16" x14ac:dyDescent="0.2">
      <c r="A121" s="4" t="s">
        <v>94</v>
      </c>
      <c r="B121" s="17">
        <v>5000</v>
      </c>
      <c r="C121" s="17"/>
      <c r="D121" s="18">
        <f t="shared" si="54"/>
        <v>5000</v>
      </c>
      <c r="E121" s="17">
        <v>5000</v>
      </c>
      <c r="F121" s="17"/>
      <c r="G121" s="18">
        <f t="shared" si="58"/>
        <v>5000</v>
      </c>
      <c r="H121" s="18"/>
      <c r="I121" s="5"/>
      <c r="J121" s="38">
        <f t="shared" si="55"/>
        <v>5000</v>
      </c>
      <c r="K121" s="38">
        <f t="shared" si="56"/>
        <v>0</v>
      </c>
      <c r="L121" s="5">
        <f t="shared" si="57"/>
        <v>5000</v>
      </c>
      <c r="M121" s="5"/>
      <c r="N121" s="5"/>
      <c r="O121" s="46">
        <f t="shared" si="42"/>
        <v>0</v>
      </c>
      <c r="P121" s="49">
        <f t="shared" si="30"/>
        <v>-5000</v>
      </c>
    </row>
    <row r="122" spans="1:16" x14ac:dyDescent="0.2">
      <c r="A122" s="4"/>
      <c r="B122" s="17"/>
      <c r="C122" s="17"/>
      <c r="D122" s="18"/>
      <c r="E122" s="17"/>
      <c r="F122" s="17"/>
      <c r="G122" s="18"/>
      <c r="H122" s="18"/>
      <c r="I122" s="5"/>
      <c r="J122" s="38"/>
      <c r="K122" s="38"/>
      <c r="L122" s="5"/>
      <c r="M122" s="5"/>
      <c r="N122" s="5"/>
      <c r="O122" s="46">
        <f t="shared" si="42"/>
        <v>0</v>
      </c>
      <c r="P122" s="49">
        <f t="shared" si="30"/>
        <v>0</v>
      </c>
    </row>
    <row r="123" spans="1:16" x14ac:dyDescent="0.2">
      <c r="A123" s="2" t="s">
        <v>136</v>
      </c>
      <c r="B123" s="34">
        <f>B124</f>
        <v>0</v>
      </c>
      <c r="C123" s="34">
        <f t="shared" ref="C123:L123" si="59">C124</f>
        <v>0</v>
      </c>
      <c r="D123" s="34">
        <f t="shared" si="59"/>
        <v>0</v>
      </c>
      <c r="E123" s="34">
        <f t="shared" si="59"/>
        <v>6180</v>
      </c>
      <c r="F123" s="34">
        <f t="shared" si="59"/>
        <v>0</v>
      </c>
      <c r="G123" s="34">
        <f t="shared" si="59"/>
        <v>6180</v>
      </c>
      <c r="H123" s="34">
        <f t="shared" si="59"/>
        <v>0</v>
      </c>
      <c r="I123" s="34">
        <f t="shared" si="59"/>
        <v>0</v>
      </c>
      <c r="J123" s="34">
        <f t="shared" si="59"/>
        <v>6180</v>
      </c>
      <c r="K123" s="34">
        <f t="shared" si="59"/>
        <v>0</v>
      </c>
      <c r="L123" s="34">
        <f t="shared" si="59"/>
        <v>6180</v>
      </c>
      <c r="M123" s="5"/>
      <c r="N123" s="5"/>
      <c r="O123" s="46">
        <f t="shared" si="42"/>
        <v>0</v>
      </c>
      <c r="P123" s="49">
        <f t="shared" si="30"/>
        <v>-6180</v>
      </c>
    </row>
    <row r="124" spans="1:16" x14ac:dyDescent="0.2">
      <c r="A124" s="4" t="s">
        <v>137</v>
      </c>
      <c r="B124" s="17"/>
      <c r="C124" s="17"/>
      <c r="D124" s="18"/>
      <c r="E124" s="17">
        <v>6180</v>
      </c>
      <c r="F124" s="17"/>
      <c r="G124" s="18">
        <f>SUM(E124:F124)</f>
        <v>6180</v>
      </c>
      <c r="H124" s="18"/>
      <c r="I124" s="5"/>
      <c r="J124" s="38">
        <f t="shared" si="55"/>
        <v>6180</v>
      </c>
      <c r="K124" s="38">
        <f t="shared" si="56"/>
        <v>0</v>
      </c>
      <c r="L124" s="5">
        <f t="shared" si="57"/>
        <v>6180</v>
      </c>
      <c r="M124" s="5">
        <v>4865</v>
      </c>
      <c r="N124" s="5">
        <v>1314</v>
      </c>
      <c r="O124" s="46">
        <f t="shared" si="42"/>
        <v>6179</v>
      </c>
      <c r="P124" s="49">
        <f t="shared" si="30"/>
        <v>-1</v>
      </c>
    </row>
    <row r="125" spans="1:16" x14ac:dyDescent="0.2">
      <c r="A125" s="4"/>
      <c r="B125" s="17"/>
      <c r="C125" s="17"/>
      <c r="D125" s="18"/>
      <c r="E125" s="17"/>
      <c r="F125" s="17"/>
      <c r="G125" s="18"/>
      <c r="H125" s="18"/>
      <c r="I125" s="5"/>
      <c r="J125" s="38"/>
      <c r="K125" s="15"/>
      <c r="L125" s="5"/>
      <c r="M125" s="5"/>
      <c r="N125" s="5"/>
      <c r="O125" s="46">
        <f t="shared" si="42"/>
        <v>0</v>
      </c>
      <c r="P125" s="49">
        <f t="shared" si="30"/>
        <v>0</v>
      </c>
    </row>
    <row r="126" spans="1:16" x14ac:dyDescent="0.2">
      <c r="A126" s="2" t="s">
        <v>60</v>
      </c>
      <c r="B126" s="3">
        <f>SUM(B127:B127)</f>
        <v>4000</v>
      </c>
      <c r="C126" s="3">
        <f>SUM(C127:C127)</f>
        <v>0</v>
      </c>
      <c r="D126" s="3">
        <f>SUM(D127:D127)</f>
        <v>4000</v>
      </c>
      <c r="E126" s="3">
        <f t="shared" ref="E126:L126" si="60">SUM(E127:E127)</f>
        <v>4000</v>
      </c>
      <c r="F126" s="3">
        <f t="shared" si="60"/>
        <v>0</v>
      </c>
      <c r="G126" s="3">
        <f t="shared" si="60"/>
        <v>4000</v>
      </c>
      <c r="H126" s="3">
        <f t="shared" si="60"/>
        <v>0</v>
      </c>
      <c r="I126" s="3">
        <f t="shared" si="60"/>
        <v>0</v>
      </c>
      <c r="J126" s="3">
        <f t="shared" si="60"/>
        <v>4000</v>
      </c>
      <c r="K126" s="3">
        <f t="shared" si="60"/>
        <v>0</v>
      </c>
      <c r="L126" s="3">
        <f t="shared" si="60"/>
        <v>4000</v>
      </c>
      <c r="M126" s="5"/>
      <c r="N126" s="5"/>
      <c r="O126" s="46">
        <f t="shared" si="42"/>
        <v>0</v>
      </c>
      <c r="P126" s="49">
        <f t="shared" si="30"/>
        <v>-4000</v>
      </c>
    </row>
    <row r="127" spans="1:16" x14ac:dyDescent="0.2">
      <c r="A127" s="4" t="s">
        <v>61</v>
      </c>
      <c r="B127" s="17">
        <v>4000</v>
      </c>
      <c r="C127" s="17"/>
      <c r="D127" s="18">
        <f>SUM(B127:C127)</f>
        <v>4000</v>
      </c>
      <c r="E127" s="17">
        <v>4000</v>
      </c>
      <c r="F127" s="17"/>
      <c r="G127" s="18">
        <f>SUM(E127:F127)</f>
        <v>4000</v>
      </c>
      <c r="H127" s="18"/>
      <c r="I127" s="5"/>
      <c r="J127" s="38">
        <f t="shared" ref="J127:J148" si="61">SUM(E127,H127)</f>
        <v>4000</v>
      </c>
      <c r="K127" s="15">
        <f t="shared" ref="K127:K160" si="62">SUM(F127,I127)</f>
        <v>0</v>
      </c>
      <c r="L127" s="5">
        <f t="shared" ref="L127:L148" si="63">SUM(J127:K127)</f>
        <v>4000</v>
      </c>
      <c r="M127" s="5"/>
      <c r="N127" s="5"/>
      <c r="O127" s="46">
        <f t="shared" si="42"/>
        <v>0</v>
      </c>
      <c r="P127" s="49">
        <f t="shared" si="30"/>
        <v>-4000</v>
      </c>
    </row>
    <row r="128" spans="1:16" x14ac:dyDescent="0.2">
      <c r="A128" s="4"/>
      <c r="B128" s="17"/>
      <c r="C128" s="17"/>
      <c r="D128" s="18"/>
      <c r="E128" s="17"/>
      <c r="F128" s="17"/>
      <c r="G128" s="18"/>
      <c r="H128" s="18"/>
      <c r="I128" s="5"/>
      <c r="J128" s="38"/>
      <c r="K128" s="15"/>
      <c r="L128" s="5"/>
      <c r="M128" s="5"/>
      <c r="N128" s="5"/>
      <c r="O128" s="46">
        <f t="shared" si="42"/>
        <v>0</v>
      </c>
      <c r="P128" s="49">
        <f t="shared" si="30"/>
        <v>0</v>
      </c>
    </row>
    <row r="129" spans="1:16" x14ac:dyDescent="0.2">
      <c r="A129" s="2" t="s">
        <v>120</v>
      </c>
      <c r="B129" s="34">
        <f>B130</f>
        <v>0</v>
      </c>
      <c r="C129" s="34">
        <f t="shared" ref="C129:L129" si="64">C130</f>
        <v>0</v>
      </c>
      <c r="D129" s="34">
        <f t="shared" si="64"/>
        <v>0</v>
      </c>
      <c r="E129" s="34">
        <f t="shared" si="64"/>
        <v>6537</v>
      </c>
      <c r="F129" s="34">
        <f t="shared" si="64"/>
        <v>0</v>
      </c>
      <c r="G129" s="34">
        <f t="shared" si="64"/>
        <v>6537</v>
      </c>
      <c r="H129" s="34">
        <f t="shared" si="64"/>
        <v>0</v>
      </c>
      <c r="I129" s="34">
        <f t="shared" si="64"/>
        <v>0</v>
      </c>
      <c r="J129" s="34">
        <f t="shared" si="64"/>
        <v>6537</v>
      </c>
      <c r="K129" s="34">
        <f t="shared" si="64"/>
        <v>0</v>
      </c>
      <c r="L129" s="34">
        <f t="shared" si="64"/>
        <v>6537</v>
      </c>
      <c r="M129" s="5"/>
      <c r="N129" s="5"/>
      <c r="O129" s="46">
        <f t="shared" si="42"/>
        <v>0</v>
      </c>
      <c r="P129" s="49">
        <f t="shared" si="30"/>
        <v>-6537</v>
      </c>
    </row>
    <row r="130" spans="1:16" x14ac:dyDescent="0.2">
      <c r="A130" s="4" t="s">
        <v>121</v>
      </c>
      <c r="B130" s="17"/>
      <c r="C130" s="17"/>
      <c r="D130" s="18"/>
      <c r="E130" s="17">
        <v>6537</v>
      </c>
      <c r="F130" s="17"/>
      <c r="G130" s="18">
        <f>SUM(E130:F130)</f>
        <v>6537</v>
      </c>
      <c r="H130" s="18"/>
      <c r="I130" s="5"/>
      <c r="J130" s="38">
        <f>SUM(E130,H130)</f>
        <v>6537</v>
      </c>
      <c r="K130" s="38">
        <f>SUM(F130,I130)</f>
        <v>0</v>
      </c>
      <c r="L130" s="5">
        <f>SUM(J130:K130)</f>
        <v>6537</v>
      </c>
      <c r="M130" s="5">
        <v>5147</v>
      </c>
      <c r="N130" s="5">
        <v>1390</v>
      </c>
      <c r="O130" s="47">
        <f t="shared" si="42"/>
        <v>6537</v>
      </c>
      <c r="P130" s="49">
        <f t="shared" si="30"/>
        <v>0</v>
      </c>
    </row>
    <row r="131" spans="1:16" x14ac:dyDescent="0.2">
      <c r="A131" s="4"/>
      <c r="B131" s="17"/>
      <c r="C131" s="17"/>
      <c r="D131" s="18"/>
      <c r="E131" s="17"/>
      <c r="F131" s="17"/>
      <c r="G131" s="18"/>
      <c r="H131" s="18"/>
      <c r="I131" s="5"/>
      <c r="J131" s="38"/>
      <c r="K131" s="15"/>
      <c r="L131" s="5"/>
      <c r="M131" s="5"/>
      <c r="N131" s="5"/>
      <c r="O131" s="47">
        <f t="shared" si="42"/>
        <v>0</v>
      </c>
      <c r="P131" s="49">
        <f t="shared" si="30"/>
        <v>0</v>
      </c>
    </row>
    <row r="132" spans="1:16" x14ac:dyDescent="0.2">
      <c r="A132" s="3" t="s">
        <v>9</v>
      </c>
      <c r="B132" s="26">
        <f>SUM(B133:B148)</f>
        <v>7953</v>
      </c>
      <c r="C132" s="26">
        <f t="shared" ref="C132:L132" si="65">SUM(C133:C148)</f>
        <v>500</v>
      </c>
      <c r="D132" s="26">
        <f t="shared" si="65"/>
        <v>8453</v>
      </c>
      <c r="E132" s="26">
        <f t="shared" si="65"/>
        <v>9010</v>
      </c>
      <c r="F132" s="26">
        <f t="shared" si="65"/>
        <v>500</v>
      </c>
      <c r="G132" s="26">
        <f t="shared" si="65"/>
        <v>9510</v>
      </c>
      <c r="H132" s="26">
        <f t="shared" si="65"/>
        <v>464</v>
      </c>
      <c r="I132" s="26">
        <f t="shared" si="65"/>
        <v>0</v>
      </c>
      <c r="J132" s="26">
        <f t="shared" si="65"/>
        <v>9474</v>
      </c>
      <c r="K132" s="26">
        <f t="shared" si="65"/>
        <v>500</v>
      </c>
      <c r="L132" s="26">
        <f t="shared" si="65"/>
        <v>9974</v>
      </c>
      <c r="M132" s="5"/>
      <c r="N132" s="5"/>
      <c r="O132" s="47">
        <f t="shared" si="42"/>
        <v>0</v>
      </c>
      <c r="P132" s="49">
        <f t="shared" si="30"/>
        <v>-9974</v>
      </c>
    </row>
    <row r="133" spans="1:16" x14ac:dyDescent="0.2">
      <c r="A133" s="5" t="s">
        <v>40</v>
      </c>
      <c r="B133" s="18">
        <v>1000</v>
      </c>
      <c r="C133" s="18"/>
      <c r="D133" s="18">
        <f t="shared" ref="D133:D141" si="66">SUM(B133:C133)</f>
        <v>1000</v>
      </c>
      <c r="E133" s="18">
        <v>1000</v>
      </c>
      <c r="F133" s="18"/>
      <c r="G133" s="18">
        <f t="shared" ref="G133:G148" si="67">SUM(E133:F133)</f>
        <v>1000</v>
      </c>
      <c r="H133" s="5"/>
      <c r="I133" s="5"/>
      <c r="J133" s="38">
        <f t="shared" si="61"/>
        <v>1000</v>
      </c>
      <c r="K133" s="15">
        <f t="shared" si="62"/>
        <v>0</v>
      </c>
      <c r="L133" s="5">
        <f t="shared" si="63"/>
        <v>1000</v>
      </c>
      <c r="M133" s="5">
        <f>157+253</f>
        <v>410</v>
      </c>
      <c r="N133" s="5">
        <f>42+69</f>
        <v>111</v>
      </c>
      <c r="O133" s="47">
        <f t="shared" si="42"/>
        <v>521</v>
      </c>
      <c r="P133" s="49">
        <f t="shared" si="30"/>
        <v>-479</v>
      </c>
    </row>
    <row r="134" spans="1:16" x14ac:dyDescent="0.2">
      <c r="A134" s="5" t="s">
        <v>7</v>
      </c>
      <c r="B134" s="18"/>
      <c r="C134" s="18"/>
      <c r="D134" s="18"/>
      <c r="E134" s="18"/>
      <c r="F134" s="18"/>
      <c r="G134" s="18"/>
      <c r="H134" s="5"/>
      <c r="I134" s="5"/>
      <c r="J134" s="38"/>
      <c r="K134" s="15"/>
      <c r="L134" s="5"/>
      <c r="M134" s="5">
        <v>72</v>
      </c>
      <c r="N134" s="5">
        <v>20</v>
      </c>
      <c r="O134" s="47">
        <f t="shared" si="42"/>
        <v>92</v>
      </c>
      <c r="P134" s="49">
        <f t="shared" si="30"/>
        <v>92</v>
      </c>
    </row>
    <row r="135" spans="1:16" x14ac:dyDescent="0.2">
      <c r="A135" s="5" t="s">
        <v>126</v>
      </c>
      <c r="B135" s="18"/>
      <c r="C135" s="18"/>
      <c r="D135" s="18"/>
      <c r="E135" s="18">
        <v>203</v>
      </c>
      <c r="F135" s="18"/>
      <c r="G135" s="18">
        <f t="shared" si="67"/>
        <v>203</v>
      </c>
      <c r="H135" s="5"/>
      <c r="I135" s="5"/>
      <c r="J135" s="38">
        <f t="shared" si="61"/>
        <v>203</v>
      </c>
      <c r="K135" s="15">
        <f t="shared" si="62"/>
        <v>0</v>
      </c>
      <c r="L135" s="5">
        <f t="shared" si="63"/>
        <v>203</v>
      </c>
      <c r="M135" s="5">
        <f>20+140</f>
        <v>160</v>
      </c>
      <c r="N135" s="5">
        <v>42</v>
      </c>
      <c r="O135" s="47">
        <f t="shared" si="42"/>
        <v>202</v>
      </c>
      <c r="P135" s="49">
        <f t="shared" si="30"/>
        <v>-1</v>
      </c>
    </row>
    <row r="136" spans="1:16" x14ac:dyDescent="0.2">
      <c r="A136" s="5" t="s">
        <v>62</v>
      </c>
      <c r="B136" s="18">
        <v>4445</v>
      </c>
      <c r="C136" s="17"/>
      <c r="D136" s="18">
        <f t="shared" si="66"/>
        <v>4445</v>
      </c>
      <c r="E136" s="18">
        <v>4445</v>
      </c>
      <c r="F136" s="17"/>
      <c r="G136" s="18">
        <f t="shared" si="67"/>
        <v>4445</v>
      </c>
      <c r="H136" s="5"/>
      <c r="I136" s="5"/>
      <c r="J136" s="38">
        <f t="shared" si="61"/>
        <v>4445</v>
      </c>
      <c r="K136" s="15">
        <f t="shared" si="62"/>
        <v>0</v>
      </c>
      <c r="L136" s="5">
        <f t="shared" si="63"/>
        <v>4445</v>
      </c>
      <c r="M136" s="5"/>
      <c r="N136" s="5"/>
      <c r="O136" s="47">
        <f t="shared" si="42"/>
        <v>0</v>
      </c>
      <c r="P136" s="49">
        <f t="shared" si="30"/>
        <v>-4445</v>
      </c>
    </row>
    <row r="137" spans="1:16" x14ac:dyDescent="0.2">
      <c r="A137" s="5" t="s">
        <v>63</v>
      </c>
      <c r="B137" s="18">
        <v>508</v>
      </c>
      <c r="C137" s="17"/>
      <c r="D137" s="18">
        <f t="shared" si="66"/>
        <v>508</v>
      </c>
      <c r="E137" s="18">
        <v>508</v>
      </c>
      <c r="F137" s="17"/>
      <c r="G137" s="18">
        <f t="shared" si="67"/>
        <v>508</v>
      </c>
      <c r="H137" s="5"/>
      <c r="I137" s="5"/>
      <c r="J137" s="38">
        <f t="shared" si="61"/>
        <v>508</v>
      </c>
      <c r="K137" s="15">
        <f t="shared" si="62"/>
        <v>0</v>
      </c>
      <c r="L137" s="5">
        <f t="shared" si="63"/>
        <v>508</v>
      </c>
      <c r="M137" s="5"/>
      <c r="N137" s="5"/>
      <c r="O137" s="47">
        <f t="shared" si="42"/>
        <v>0</v>
      </c>
      <c r="P137" s="49">
        <f t="shared" si="30"/>
        <v>-508</v>
      </c>
    </row>
    <row r="138" spans="1:16" x14ac:dyDescent="0.2">
      <c r="A138" s="5" t="s">
        <v>168</v>
      </c>
      <c r="B138" s="18"/>
      <c r="C138" s="17"/>
      <c r="D138" s="18"/>
      <c r="E138" s="18"/>
      <c r="F138" s="17"/>
      <c r="G138" s="18"/>
      <c r="H138" s="5"/>
      <c r="I138" s="5"/>
      <c r="J138" s="38"/>
      <c r="K138" s="15"/>
      <c r="L138" s="5"/>
      <c r="M138" s="5">
        <v>11</v>
      </c>
      <c r="N138" s="5">
        <v>3</v>
      </c>
      <c r="O138" s="47">
        <f t="shared" si="42"/>
        <v>14</v>
      </c>
      <c r="P138" s="49">
        <f t="shared" si="30"/>
        <v>14</v>
      </c>
    </row>
    <row r="139" spans="1:16" x14ac:dyDescent="0.2">
      <c r="A139" s="5" t="s">
        <v>22</v>
      </c>
      <c r="B139" s="18">
        <v>2000</v>
      </c>
      <c r="C139" s="17"/>
      <c r="D139" s="18">
        <f t="shared" si="66"/>
        <v>2000</v>
      </c>
      <c r="E139" s="18">
        <v>2000</v>
      </c>
      <c r="F139" s="17"/>
      <c r="G139" s="18">
        <f t="shared" si="67"/>
        <v>2000</v>
      </c>
      <c r="H139" s="5"/>
      <c r="I139" s="5"/>
      <c r="J139" s="38">
        <f t="shared" si="61"/>
        <v>2000</v>
      </c>
      <c r="K139" s="15">
        <f t="shared" si="62"/>
        <v>0</v>
      </c>
      <c r="L139" s="5">
        <f t="shared" si="63"/>
        <v>2000</v>
      </c>
      <c r="M139" s="5">
        <v>120</v>
      </c>
      <c r="N139" s="5">
        <v>32</v>
      </c>
      <c r="O139" s="47">
        <f t="shared" si="42"/>
        <v>152</v>
      </c>
      <c r="P139" s="49">
        <f t="shared" si="30"/>
        <v>-1848</v>
      </c>
    </row>
    <row r="140" spans="1:16" x14ac:dyDescent="0.2">
      <c r="A140" s="5" t="s">
        <v>123</v>
      </c>
      <c r="B140" s="18"/>
      <c r="C140" s="17"/>
      <c r="D140" s="18"/>
      <c r="E140" s="18">
        <v>762</v>
      </c>
      <c r="F140" s="17"/>
      <c r="G140" s="18">
        <f t="shared" si="67"/>
        <v>762</v>
      </c>
      <c r="H140" s="5">
        <v>138</v>
      </c>
      <c r="I140" s="5"/>
      <c r="J140" s="38">
        <f t="shared" si="61"/>
        <v>900</v>
      </c>
      <c r="K140" s="15">
        <f t="shared" si="62"/>
        <v>0</v>
      </c>
      <c r="L140" s="5">
        <f t="shared" si="63"/>
        <v>900</v>
      </c>
      <c r="M140" s="5">
        <f>360+464</f>
        <v>824</v>
      </c>
      <c r="N140" s="5">
        <f>98+125</f>
        <v>223</v>
      </c>
      <c r="O140" s="47">
        <f t="shared" si="42"/>
        <v>1047</v>
      </c>
      <c r="P140" s="49">
        <f t="shared" si="30"/>
        <v>147</v>
      </c>
    </row>
    <row r="141" spans="1:16" x14ac:dyDescent="0.2">
      <c r="A141" s="5" t="s">
        <v>39</v>
      </c>
      <c r="B141" s="17"/>
      <c r="C141" s="17">
        <v>500</v>
      </c>
      <c r="D141" s="18">
        <f t="shared" si="66"/>
        <v>500</v>
      </c>
      <c r="E141" s="17"/>
      <c r="F141" s="17">
        <v>500</v>
      </c>
      <c r="G141" s="18">
        <f t="shared" si="67"/>
        <v>500</v>
      </c>
      <c r="H141" s="5"/>
      <c r="I141" s="5"/>
      <c r="J141" s="38">
        <f t="shared" si="61"/>
        <v>0</v>
      </c>
      <c r="K141" s="15">
        <f t="shared" si="62"/>
        <v>500</v>
      </c>
      <c r="L141" s="5">
        <f t="shared" si="63"/>
        <v>500</v>
      </c>
      <c r="M141" s="5">
        <v>130</v>
      </c>
      <c r="N141" s="5">
        <v>35</v>
      </c>
      <c r="O141" s="47">
        <f t="shared" si="42"/>
        <v>165</v>
      </c>
      <c r="P141" s="49">
        <f t="shared" si="30"/>
        <v>-335</v>
      </c>
    </row>
    <row r="142" spans="1:16" x14ac:dyDescent="0.2">
      <c r="A142" s="5" t="s">
        <v>165</v>
      </c>
      <c r="B142" s="17"/>
      <c r="C142" s="17"/>
      <c r="D142" s="18"/>
      <c r="E142" s="17"/>
      <c r="F142" s="17"/>
      <c r="G142" s="18"/>
      <c r="H142" s="5"/>
      <c r="I142" s="5"/>
      <c r="J142" s="38"/>
      <c r="K142" s="15"/>
      <c r="L142" s="5"/>
      <c r="M142" s="5">
        <v>17</v>
      </c>
      <c r="N142" s="5">
        <v>5</v>
      </c>
      <c r="O142" s="47">
        <f t="shared" si="42"/>
        <v>22</v>
      </c>
      <c r="P142" s="49">
        <f t="shared" ref="P142:P161" si="68">SUM(O142-L142)</f>
        <v>22</v>
      </c>
    </row>
    <row r="143" spans="1:16" x14ac:dyDescent="0.2">
      <c r="A143" s="5" t="s">
        <v>150</v>
      </c>
      <c r="B143" s="17"/>
      <c r="C143" s="17"/>
      <c r="D143" s="18"/>
      <c r="E143" s="17"/>
      <c r="F143" s="17"/>
      <c r="G143" s="18"/>
      <c r="H143" s="5">
        <v>326</v>
      </c>
      <c r="I143" s="5"/>
      <c r="J143" s="38">
        <f t="shared" si="61"/>
        <v>326</v>
      </c>
      <c r="K143" s="15">
        <f t="shared" si="62"/>
        <v>0</v>
      </c>
      <c r="L143" s="5">
        <f t="shared" si="63"/>
        <v>326</v>
      </c>
      <c r="M143" s="5">
        <v>256</v>
      </c>
      <c r="N143" s="5">
        <v>69</v>
      </c>
      <c r="O143" s="47">
        <f t="shared" si="42"/>
        <v>325</v>
      </c>
      <c r="P143" s="49">
        <f t="shared" si="68"/>
        <v>-1</v>
      </c>
    </row>
    <row r="144" spans="1:16" x14ac:dyDescent="0.2">
      <c r="A144" s="5" t="s">
        <v>164</v>
      </c>
      <c r="B144" s="17"/>
      <c r="C144" s="17"/>
      <c r="D144" s="18"/>
      <c r="E144" s="17"/>
      <c r="F144" s="17"/>
      <c r="G144" s="18"/>
      <c r="H144" s="5"/>
      <c r="I144" s="5"/>
      <c r="J144" s="38"/>
      <c r="K144" s="15"/>
      <c r="L144" s="5"/>
      <c r="M144" s="5">
        <v>116</v>
      </c>
      <c r="N144" s="5">
        <v>31</v>
      </c>
      <c r="O144" s="47">
        <f t="shared" si="42"/>
        <v>147</v>
      </c>
      <c r="P144" s="49">
        <f t="shared" si="68"/>
        <v>147</v>
      </c>
    </row>
    <row r="145" spans="1:16" x14ac:dyDescent="0.2">
      <c r="A145" s="5" t="s">
        <v>169</v>
      </c>
      <c r="B145" s="17"/>
      <c r="C145" s="17"/>
      <c r="D145" s="18"/>
      <c r="E145" s="17"/>
      <c r="F145" s="17"/>
      <c r="G145" s="18"/>
      <c r="H145" s="5"/>
      <c r="I145" s="5"/>
      <c r="J145" s="38"/>
      <c r="K145" s="15"/>
      <c r="L145" s="5"/>
      <c r="M145" s="5">
        <v>103</v>
      </c>
      <c r="N145" s="5">
        <v>28</v>
      </c>
      <c r="O145" s="47">
        <f t="shared" si="42"/>
        <v>131</v>
      </c>
      <c r="P145" s="49">
        <f t="shared" si="68"/>
        <v>131</v>
      </c>
    </row>
    <row r="146" spans="1:16" x14ac:dyDescent="0.2">
      <c r="A146" s="5" t="s">
        <v>166</v>
      </c>
      <c r="B146" s="17"/>
      <c r="C146" s="17"/>
      <c r="D146" s="18"/>
      <c r="E146" s="17"/>
      <c r="F146" s="17"/>
      <c r="G146" s="18"/>
      <c r="H146" s="5"/>
      <c r="I146" s="5"/>
      <c r="J146" s="38"/>
      <c r="K146" s="15"/>
      <c r="L146" s="5"/>
      <c r="M146" s="5">
        <v>17</v>
      </c>
      <c r="N146" s="5">
        <v>4</v>
      </c>
      <c r="O146" s="47">
        <f t="shared" si="42"/>
        <v>21</v>
      </c>
      <c r="P146" s="49">
        <f t="shared" si="68"/>
        <v>21</v>
      </c>
    </row>
    <row r="147" spans="1:16" x14ac:dyDescent="0.2">
      <c r="A147" s="5" t="s">
        <v>56</v>
      </c>
      <c r="B147" s="17"/>
      <c r="C147" s="17"/>
      <c r="D147" s="18"/>
      <c r="E147" s="17"/>
      <c r="F147" s="17"/>
      <c r="G147" s="18"/>
      <c r="H147" s="5"/>
      <c r="I147" s="5"/>
      <c r="J147" s="38"/>
      <c r="K147" s="15"/>
      <c r="L147" s="5"/>
      <c r="M147" s="5">
        <v>17</v>
      </c>
      <c r="N147" s="5">
        <v>4</v>
      </c>
      <c r="O147" s="47">
        <f t="shared" si="42"/>
        <v>21</v>
      </c>
      <c r="P147" s="49">
        <f t="shared" si="68"/>
        <v>21</v>
      </c>
    </row>
    <row r="148" spans="1:16" x14ac:dyDescent="0.2">
      <c r="A148" s="4" t="s">
        <v>136</v>
      </c>
      <c r="B148" s="17"/>
      <c r="C148" s="17"/>
      <c r="D148" s="18"/>
      <c r="E148" s="17">
        <v>92</v>
      </c>
      <c r="F148" s="17"/>
      <c r="G148" s="18">
        <f t="shared" si="67"/>
        <v>92</v>
      </c>
      <c r="H148" s="5"/>
      <c r="I148" s="5"/>
      <c r="J148" s="38">
        <f t="shared" si="61"/>
        <v>92</v>
      </c>
      <c r="K148" s="15">
        <f t="shared" si="62"/>
        <v>0</v>
      </c>
      <c r="L148" s="5">
        <f t="shared" si="63"/>
        <v>92</v>
      </c>
      <c r="M148" s="5">
        <v>118</v>
      </c>
      <c r="N148" s="5">
        <v>32</v>
      </c>
      <c r="O148" s="47">
        <f t="shared" si="42"/>
        <v>150</v>
      </c>
      <c r="P148" s="49">
        <f t="shared" si="68"/>
        <v>58</v>
      </c>
    </row>
    <row r="149" spans="1:16" x14ac:dyDescent="0.2">
      <c r="A149" s="4" t="s">
        <v>167</v>
      </c>
      <c r="B149" s="17"/>
      <c r="C149" s="17"/>
      <c r="D149" s="18"/>
      <c r="E149" s="17"/>
      <c r="F149" s="17"/>
      <c r="G149" s="18"/>
      <c r="H149" s="5"/>
      <c r="I149" s="5"/>
      <c r="J149" s="38"/>
      <c r="K149" s="15"/>
      <c r="L149" s="5"/>
      <c r="M149" s="5">
        <v>17</v>
      </c>
      <c r="N149" s="5">
        <v>4</v>
      </c>
      <c r="O149" s="47">
        <f t="shared" si="42"/>
        <v>21</v>
      </c>
      <c r="P149" s="49">
        <f t="shared" si="68"/>
        <v>21</v>
      </c>
    </row>
    <row r="150" spans="1:16" x14ac:dyDescent="0.2">
      <c r="A150" s="5"/>
      <c r="B150" s="17"/>
      <c r="C150" s="17"/>
      <c r="D150" s="18"/>
      <c r="E150" s="17"/>
      <c r="F150" s="17"/>
      <c r="G150" s="18"/>
      <c r="H150" s="5"/>
      <c r="I150" s="5"/>
      <c r="J150" s="38"/>
      <c r="K150" s="15"/>
      <c r="L150" s="5"/>
      <c r="M150" s="5"/>
      <c r="N150" s="5"/>
      <c r="O150" s="47">
        <f t="shared" si="42"/>
        <v>0</v>
      </c>
      <c r="P150" s="49">
        <f t="shared" si="68"/>
        <v>0</v>
      </c>
    </row>
    <row r="151" spans="1:16" x14ac:dyDescent="0.2">
      <c r="A151" s="8" t="s">
        <v>10</v>
      </c>
      <c r="B151" s="36">
        <f>SUM(B153,B156:B160)</f>
        <v>13000</v>
      </c>
      <c r="C151" s="36">
        <f>SUM(C153,C156:C160)</f>
        <v>0</v>
      </c>
      <c r="D151" s="36">
        <f>SUM(D153,D156:D160)</f>
        <v>13000</v>
      </c>
      <c r="E151" s="36">
        <f t="shared" ref="E151:L151" si="69">SUM(E153,E156:E160)</f>
        <v>13000</v>
      </c>
      <c r="F151" s="36">
        <f t="shared" si="69"/>
        <v>0</v>
      </c>
      <c r="G151" s="36">
        <f t="shared" si="69"/>
        <v>13000</v>
      </c>
      <c r="H151" s="36">
        <f t="shared" si="69"/>
        <v>0</v>
      </c>
      <c r="I151" s="36">
        <f t="shared" si="69"/>
        <v>0</v>
      </c>
      <c r="J151" s="36">
        <f t="shared" si="69"/>
        <v>13000</v>
      </c>
      <c r="K151" s="36">
        <f t="shared" si="69"/>
        <v>0</v>
      </c>
      <c r="L151" s="36">
        <f t="shared" si="69"/>
        <v>13000</v>
      </c>
      <c r="M151" s="36">
        <f>SUM(M153:M160)</f>
        <v>2577</v>
      </c>
      <c r="N151" s="36">
        <f t="shared" ref="N151:O151" si="70">SUM(N153:N160)</f>
        <v>696</v>
      </c>
      <c r="O151" s="48">
        <f t="shared" si="70"/>
        <v>3273</v>
      </c>
      <c r="P151" s="49">
        <f t="shared" si="68"/>
        <v>-9727</v>
      </c>
    </row>
    <row r="152" spans="1:16" x14ac:dyDescent="0.2">
      <c r="A152" s="2" t="s">
        <v>21</v>
      </c>
      <c r="B152" s="17"/>
      <c r="C152" s="17"/>
      <c r="D152" s="18"/>
      <c r="E152" s="17"/>
      <c r="F152" s="17"/>
      <c r="G152" s="18"/>
      <c r="H152" s="5"/>
      <c r="I152" s="18"/>
      <c r="J152" s="38"/>
      <c r="K152" s="15"/>
      <c r="L152" s="5"/>
      <c r="M152" s="5"/>
      <c r="N152" s="5"/>
      <c r="O152" s="46">
        <f t="shared" si="42"/>
        <v>0</v>
      </c>
      <c r="P152" s="49">
        <f t="shared" si="68"/>
        <v>0</v>
      </c>
    </row>
    <row r="153" spans="1:16" x14ac:dyDescent="0.2">
      <c r="A153" s="14" t="s">
        <v>29</v>
      </c>
      <c r="B153" s="26">
        <f>SUM(B154:B154)</f>
        <v>2500</v>
      </c>
      <c r="C153" s="26">
        <f t="shared" ref="C153:L153" si="71">SUM(C154:C154)</f>
        <v>0</v>
      </c>
      <c r="D153" s="26">
        <f t="shared" si="71"/>
        <v>2500</v>
      </c>
      <c r="E153" s="26">
        <f t="shared" si="71"/>
        <v>2500</v>
      </c>
      <c r="F153" s="26">
        <f t="shared" si="71"/>
        <v>0</v>
      </c>
      <c r="G153" s="26">
        <f t="shared" si="71"/>
        <v>2500</v>
      </c>
      <c r="H153" s="26">
        <f t="shared" si="71"/>
        <v>0</v>
      </c>
      <c r="I153" s="26">
        <f t="shared" si="71"/>
        <v>0</v>
      </c>
      <c r="J153" s="26">
        <f t="shared" si="71"/>
        <v>2500</v>
      </c>
      <c r="K153" s="26">
        <f t="shared" si="71"/>
        <v>0</v>
      </c>
      <c r="L153" s="26">
        <f t="shared" si="71"/>
        <v>2500</v>
      </c>
      <c r="M153" s="5"/>
      <c r="N153" s="5"/>
      <c r="O153" s="46">
        <f t="shared" si="42"/>
        <v>0</v>
      </c>
      <c r="P153" s="49">
        <f t="shared" si="68"/>
        <v>-2500</v>
      </c>
    </row>
    <row r="154" spans="1:16" x14ac:dyDescent="0.2">
      <c r="A154" s="19" t="s">
        <v>25</v>
      </c>
      <c r="B154" s="17">
        <v>2500</v>
      </c>
      <c r="C154" s="17"/>
      <c r="D154" s="18">
        <f t="shared" ref="D154:D160" si="72">SUM(B154:C154)</f>
        <v>2500</v>
      </c>
      <c r="E154" s="17">
        <v>2500</v>
      </c>
      <c r="F154" s="17"/>
      <c r="G154" s="18">
        <f>SUM(E154:F154)</f>
        <v>2500</v>
      </c>
      <c r="H154" s="5"/>
      <c r="I154" s="18"/>
      <c r="J154" s="38">
        <f t="shared" ref="J154:J155" si="73">SUM(E154,H154)</f>
        <v>2500</v>
      </c>
      <c r="K154" s="38">
        <f t="shared" ref="K154:K155" si="74">SUM(F154,I154)</f>
        <v>0</v>
      </c>
      <c r="L154" s="5">
        <f t="shared" ref="L154:L155" si="75">SUM(J154:K154)</f>
        <v>2500</v>
      </c>
      <c r="M154" s="5">
        <v>899</v>
      </c>
      <c r="N154" s="5">
        <v>243</v>
      </c>
      <c r="O154" s="46">
        <f t="shared" si="42"/>
        <v>1142</v>
      </c>
      <c r="P154" s="49">
        <f t="shared" si="68"/>
        <v>-1358</v>
      </c>
    </row>
    <row r="155" spans="1:16" x14ac:dyDescent="0.2">
      <c r="A155" s="19"/>
      <c r="B155" s="17"/>
      <c r="C155" s="17"/>
      <c r="D155" s="18"/>
      <c r="E155" s="17"/>
      <c r="F155" s="17"/>
      <c r="G155" s="18"/>
      <c r="H155" s="17"/>
      <c r="I155" s="17"/>
      <c r="J155" s="38">
        <f t="shared" si="73"/>
        <v>0</v>
      </c>
      <c r="K155" s="38">
        <f t="shared" si="74"/>
        <v>0</v>
      </c>
      <c r="L155" s="5">
        <f t="shared" si="75"/>
        <v>0</v>
      </c>
      <c r="M155" s="5"/>
      <c r="N155" s="5"/>
      <c r="O155" s="46">
        <f t="shared" si="42"/>
        <v>0</v>
      </c>
      <c r="P155" s="49">
        <f t="shared" si="68"/>
        <v>0</v>
      </c>
    </row>
    <row r="156" spans="1:16" x14ac:dyDescent="0.2">
      <c r="A156" s="19" t="s">
        <v>95</v>
      </c>
      <c r="B156" s="17">
        <v>2500</v>
      </c>
      <c r="C156" s="17"/>
      <c r="D156" s="18">
        <f t="shared" si="72"/>
        <v>2500</v>
      </c>
      <c r="E156" s="17">
        <v>2500</v>
      </c>
      <c r="F156" s="17"/>
      <c r="G156" s="18">
        <f t="shared" ref="G156:G160" si="76">SUM(E156:F156)</f>
        <v>2500</v>
      </c>
      <c r="H156" s="5"/>
      <c r="I156" s="18"/>
      <c r="J156" s="38">
        <f>SUM(E156,H156)</f>
        <v>2500</v>
      </c>
      <c r="K156" s="38">
        <f>SUM(F156,I156)</f>
        <v>0</v>
      </c>
      <c r="L156" s="5">
        <f>SUM(J156:K156)</f>
        <v>2500</v>
      </c>
      <c r="M156" s="5"/>
      <c r="N156" s="5"/>
      <c r="O156" s="46">
        <f t="shared" si="42"/>
        <v>0</v>
      </c>
      <c r="P156" s="49">
        <f t="shared" si="68"/>
        <v>-2500</v>
      </c>
    </row>
    <row r="157" spans="1:16" x14ac:dyDescent="0.2">
      <c r="A157" s="19" t="s">
        <v>96</v>
      </c>
      <c r="B157" s="17">
        <v>2500</v>
      </c>
      <c r="C157" s="17"/>
      <c r="D157" s="18">
        <f t="shared" si="72"/>
        <v>2500</v>
      </c>
      <c r="E157" s="17">
        <v>2500</v>
      </c>
      <c r="F157" s="17"/>
      <c r="G157" s="18">
        <f t="shared" si="76"/>
        <v>2500</v>
      </c>
      <c r="H157" s="5"/>
      <c r="I157" s="5"/>
      <c r="J157" s="38">
        <f t="shared" ref="J157:J160" si="77">SUM(E157,H157)</f>
        <v>2500</v>
      </c>
      <c r="K157" s="38">
        <f t="shared" ref="K157:K159" si="78">SUM(F157,I157)</f>
        <v>0</v>
      </c>
      <c r="L157" s="5">
        <f t="shared" ref="L157:L160" si="79">SUM(J157:K157)</f>
        <v>2500</v>
      </c>
      <c r="M157" s="5"/>
      <c r="N157" s="5"/>
      <c r="O157" s="46">
        <f t="shared" si="42"/>
        <v>0</v>
      </c>
      <c r="P157" s="49">
        <f t="shared" si="68"/>
        <v>-2500</v>
      </c>
    </row>
    <row r="158" spans="1:16" x14ac:dyDescent="0.2">
      <c r="A158" s="19" t="s">
        <v>146</v>
      </c>
      <c r="B158" s="17"/>
      <c r="C158" s="17"/>
      <c r="D158" s="18"/>
      <c r="E158" s="17"/>
      <c r="F158" s="17"/>
      <c r="G158" s="18"/>
      <c r="H158" s="5"/>
      <c r="I158" s="5"/>
      <c r="J158" s="38"/>
      <c r="K158" s="38"/>
      <c r="L158" s="5"/>
      <c r="M158" s="5">
        <v>786</v>
      </c>
      <c r="N158" s="5">
        <v>212</v>
      </c>
      <c r="O158" s="46">
        <f t="shared" si="42"/>
        <v>998</v>
      </c>
      <c r="P158" s="49">
        <f t="shared" si="68"/>
        <v>998</v>
      </c>
    </row>
    <row r="159" spans="1:16" x14ac:dyDescent="0.2">
      <c r="A159" s="4" t="s">
        <v>24</v>
      </c>
      <c r="B159" s="17">
        <v>4500</v>
      </c>
      <c r="C159" s="17"/>
      <c r="D159" s="18">
        <f t="shared" si="72"/>
        <v>4500</v>
      </c>
      <c r="E159" s="18">
        <v>4500</v>
      </c>
      <c r="F159" s="18"/>
      <c r="G159" s="18">
        <f t="shared" si="76"/>
        <v>4500</v>
      </c>
      <c r="H159" s="26"/>
      <c r="I159" s="26">
        <f t="shared" ref="I159" si="80">SUM(I160:I169)</f>
        <v>0</v>
      </c>
      <c r="J159" s="38">
        <f t="shared" si="77"/>
        <v>4500</v>
      </c>
      <c r="K159" s="38">
        <f t="shared" si="78"/>
        <v>0</v>
      </c>
      <c r="L159" s="5">
        <f t="shared" si="79"/>
        <v>4500</v>
      </c>
      <c r="M159" s="5">
        <v>892</v>
      </c>
      <c r="N159" s="5">
        <v>241</v>
      </c>
      <c r="O159" s="46">
        <f t="shared" si="42"/>
        <v>1133</v>
      </c>
      <c r="P159" s="49">
        <f t="shared" si="68"/>
        <v>-3367</v>
      </c>
    </row>
    <row r="160" spans="1:16" x14ac:dyDescent="0.2">
      <c r="A160" s="4" t="s">
        <v>28</v>
      </c>
      <c r="B160" s="17">
        <v>1000</v>
      </c>
      <c r="C160" s="17"/>
      <c r="D160" s="18">
        <f t="shared" si="72"/>
        <v>1000</v>
      </c>
      <c r="E160" s="17">
        <v>1000</v>
      </c>
      <c r="F160" s="17"/>
      <c r="G160" s="18">
        <f t="shared" si="76"/>
        <v>1000</v>
      </c>
      <c r="H160" s="5"/>
      <c r="I160" s="5"/>
      <c r="J160" s="38">
        <f t="shared" si="77"/>
        <v>1000</v>
      </c>
      <c r="K160" s="15">
        <f t="shared" si="62"/>
        <v>0</v>
      </c>
      <c r="L160" s="5">
        <f t="shared" si="79"/>
        <v>1000</v>
      </c>
      <c r="M160" s="5">
        <v>0</v>
      </c>
      <c r="N160" s="5"/>
      <c r="O160" s="46">
        <f t="shared" si="42"/>
        <v>0</v>
      </c>
      <c r="P160" s="49">
        <f t="shared" si="68"/>
        <v>-1000</v>
      </c>
    </row>
    <row r="161" spans="1:16" x14ac:dyDescent="0.2">
      <c r="A161" s="4"/>
      <c r="B161" s="17"/>
      <c r="C161" s="17"/>
      <c r="D161" s="18"/>
      <c r="E161" s="18"/>
      <c r="F161" s="17"/>
      <c r="G161" s="18"/>
      <c r="H161" s="5"/>
      <c r="I161" s="5"/>
      <c r="J161" s="38"/>
      <c r="K161" s="15"/>
      <c r="L161" s="5"/>
      <c r="M161" s="5"/>
      <c r="N161" s="5"/>
      <c r="O161" s="46">
        <f t="shared" si="42"/>
        <v>0</v>
      </c>
      <c r="P161" s="49">
        <f t="shared" si="68"/>
        <v>0</v>
      </c>
    </row>
    <row r="162" spans="1:16" x14ac:dyDescent="0.2">
      <c r="A162" s="8" t="s">
        <v>11</v>
      </c>
      <c r="B162" s="36">
        <f>SUM(B163:B205)</f>
        <v>49896</v>
      </c>
      <c r="C162" s="36">
        <f>SUM(C163:C205)</f>
        <v>0</v>
      </c>
      <c r="D162" s="36">
        <f>SUM(D163:D205)</f>
        <v>49896</v>
      </c>
      <c r="E162" s="36">
        <f t="shared" ref="E162:L162" si="81">SUM(E163:E205)</f>
        <v>58367</v>
      </c>
      <c r="F162" s="36">
        <f t="shared" si="81"/>
        <v>0</v>
      </c>
      <c r="G162" s="36">
        <f t="shared" si="81"/>
        <v>58367</v>
      </c>
      <c r="H162" s="36">
        <f>SUM(H163:H205)</f>
        <v>-13454</v>
      </c>
      <c r="I162" s="36">
        <f t="shared" si="81"/>
        <v>0</v>
      </c>
      <c r="J162" s="36">
        <f t="shared" si="81"/>
        <v>44913</v>
      </c>
      <c r="K162" s="36">
        <f t="shared" si="81"/>
        <v>0</v>
      </c>
      <c r="L162" s="36">
        <f t="shared" si="81"/>
        <v>44913</v>
      </c>
      <c r="M162" s="5"/>
      <c r="N162" s="5"/>
      <c r="O162" s="5">
        <f t="shared" si="42"/>
        <v>0</v>
      </c>
    </row>
    <row r="163" spans="1:16" x14ac:dyDescent="0.2">
      <c r="A163" s="4" t="s">
        <v>97</v>
      </c>
      <c r="B163" s="17">
        <v>1905</v>
      </c>
      <c r="C163" s="17"/>
      <c r="D163" s="18">
        <f t="shared" ref="D163:D205" si="82">SUM(B163:C163)</f>
        <v>1905</v>
      </c>
      <c r="E163" s="17">
        <v>1905</v>
      </c>
      <c r="F163" s="17"/>
      <c r="G163" s="18">
        <f t="shared" ref="G163:G205" si="83">SUM(E163:F163)</f>
        <v>1905</v>
      </c>
      <c r="H163" s="5"/>
      <c r="I163" s="5"/>
      <c r="J163" s="38">
        <f t="shared" ref="J163:K205" si="84">SUM(E163,H163)</f>
        <v>1905</v>
      </c>
      <c r="K163" s="15">
        <f t="shared" si="84"/>
        <v>0</v>
      </c>
      <c r="L163" s="5">
        <f t="shared" ref="L163:L205" si="85">SUM(J163:K163)</f>
        <v>1905</v>
      </c>
      <c r="M163" s="5"/>
      <c r="N163" s="5"/>
      <c r="O163" s="5">
        <f t="shared" si="42"/>
        <v>0</v>
      </c>
    </row>
    <row r="164" spans="1:16" x14ac:dyDescent="0.2">
      <c r="A164" s="4" t="s">
        <v>41</v>
      </c>
      <c r="B164" s="17">
        <v>1518</v>
      </c>
      <c r="C164" s="17"/>
      <c r="D164" s="18">
        <f t="shared" si="82"/>
        <v>1518</v>
      </c>
      <c r="E164" s="17">
        <v>1518</v>
      </c>
      <c r="F164" s="17"/>
      <c r="G164" s="18">
        <f t="shared" si="83"/>
        <v>1518</v>
      </c>
      <c r="H164" s="5">
        <v>-900</v>
      </c>
      <c r="I164" s="5"/>
      <c r="J164" s="38">
        <f t="shared" si="84"/>
        <v>618</v>
      </c>
      <c r="K164" s="15">
        <f t="shared" si="84"/>
        <v>0</v>
      </c>
      <c r="L164" s="5">
        <f t="shared" si="85"/>
        <v>618</v>
      </c>
      <c r="M164" s="5"/>
      <c r="N164" s="5"/>
      <c r="O164" s="5">
        <f t="shared" si="42"/>
        <v>0</v>
      </c>
    </row>
    <row r="165" spans="1:16" x14ac:dyDescent="0.2">
      <c r="A165" s="4" t="s">
        <v>14</v>
      </c>
      <c r="B165" s="17">
        <v>1219</v>
      </c>
      <c r="C165" s="17"/>
      <c r="D165" s="18">
        <f t="shared" si="82"/>
        <v>1219</v>
      </c>
      <c r="E165" s="17">
        <v>1219</v>
      </c>
      <c r="F165" s="17"/>
      <c r="G165" s="18">
        <f t="shared" si="83"/>
        <v>1219</v>
      </c>
      <c r="H165" s="5">
        <v>-1050</v>
      </c>
      <c r="I165" s="30"/>
      <c r="J165" s="38">
        <f t="shared" si="84"/>
        <v>169</v>
      </c>
      <c r="K165" s="15">
        <f t="shared" si="84"/>
        <v>0</v>
      </c>
      <c r="L165" s="5">
        <f t="shared" si="85"/>
        <v>169</v>
      </c>
      <c r="M165" s="5"/>
      <c r="N165" s="5"/>
      <c r="O165" s="5">
        <f t="shared" si="42"/>
        <v>0</v>
      </c>
    </row>
    <row r="166" spans="1:16" x14ac:dyDescent="0.2">
      <c r="A166" s="4" t="s">
        <v>64</v>
      </c>
      <c r="B166" s="17">
        <v>254</v>
      </c>
      <c r="C166" s="17"/>
      <c r="D166" s="18">
        <f t="shared" si="82"/>
        <v>254</v>
      </c>
      <c r="E166" s="17">
        <v>254</v>
      </c>
      <c r="F166" s="17"/>
      <c r="G166" s="18">
        <f t="shared" si="83"/>
        <v>254</v>
      </c>
      <c r="H166" s="5"/>
      <c r="I166" s="21"/>
      <c r="J166" s="38">
        <f t="shared" si="84"/>
        <v>254</v>
      </c>
      <c r="K166" s="15">
        <f t="shared" si="84"/>
        <v>0</v>
      </c>
      <c r="L166" s="5">
        <f t="shared" si="85"/>
        <v>254</v>
      </c>
      <c r="M166" s="5"/>
      <c r="N166" s="5"/>
      <c r="O166" s="5">
        <f t="shared" si="42"/>
        <v>0</v>
      </c>
    </row>
    <row r="167" spans="1:16" x14ac:dyDescent="0.2">
      <c r="A167" s="4" t="s">
        <v>98</v>
      </c>
      <c r="B167" s="17">
        <v>508</v>
      </c>
      <c r="C167" s="17"/>
      <c r="D167" s="18">
        <f t="shared" si="82"/>
        <v>508</v>
      </c>
      <c r="E167" s="17">
        <v>508</v>
      </c>
      <c r="F167" s="17"/>
      <c r="G167" s="18">
        <f t="shared" si="83"/>
        <v>508</v>
      </c>
      <c r="H167" s="5"/>
      <c r="I167" s="21"/>
      <c r="J167" s="38">
        <f t="shared" si="84"/>
        <v>508</v>
      </c>
      <c r="K167" s="15">
        <f t="shared" si="84"/>
        <v>0</v>
      </c>
      <c r="L167" s="5">
        <f t="shared" si="85"/>
        <v>508</v>
      </c>
      <c r="M167" s="5"/>
      <c r="N167" s="5"/>
      <c r="O167" s="5">
        <f t="shared" si="42"/>
        <v>0</v>
      </c>
    </row>
    <row r="168" spans="1:16" x14ac:dyDescent="0.2">
      <c r="A168" s="4" t="s">
        <v>99</v>
      </c>
      <c r="B168" s="17">
        <v>1270</v>
      </c>
      <c r="C168" s="17"/>
      <c r="D168" s="18">
        <f t="shared" si="82"/>
        <v>1270</v>
      </c>
      <c r="E168" s="17">
        <v>1270</v>
      </c>
      <c r="F168" s="17"/>
      <c r="G168" s="18">
        <f t="shared" si="83"/>
        <v>1270</v>
      </c>
      <c r="H168" s="5"/>
      <c r="I168" s="5"/>
      <c r="J168" s="38">
        <f t="shared" si="84"/>
        <v>1270</v>
      </c>
      <c r="K168" s="15">
        <f t="shared" si="84"/>
        <v>0</v>
      </c>
      <c r="L168" s="5">
        <f t="shared" si="85"/>
        <v>1270</v>
      </c>
      <c r="M168" s="5"/>
      <c r="N168" s="5"/>
      <c r="O168" s="5">
        <f t="shared" si="42"/>
        <v>0</v>
      </c>
    </row>
    <row r="169" spans="1:16" x14ac:dyDescent="0.2">
      <c r="A169" s="4" t="s">
        <v>65</v>
      </c>
      <c r="B169" s="17">
        <v>3048</v>
      </c>
      <c r="C169" s="17"/>
      <c r="D169" s="18">
        <f t="shared" si="82"/>
        <v>3048</v>
      </c>
      <c r="E169" s="17">
        <v>3048</v>
      </c>
      <c r="F169" s="17"/>
      <c r="G169" s="18">
        <f t="shared" si="83"/>
        <v>3048</v>
      </c>
      <c r="H169" s="5">
        <v>-3048</v>
      </c>
      <c r="I169" s="5"/>
      <c r="J169" s="38">
        <f t="shared" si="84"/>
        <v>0</v>
      </c>
      <c r="K169" s="15">
        <f t="shared" si="84"/>
        <v>0</v>
      </c>
      <c r="L169" s="5">
        <f t="shared" si="85"/>
        <v>0</v>
      </c>
      <c r="M169" s="5"/>
      <c r="N169" s="5"/>
      <c r="O169" s="5">
        <f t="shared" si="42"/>
        <v>0</v>
      </c>
    </row>
    <row r="170" spans="1:16" x14ac:dyDescent="0.2">
      <c r="A170" s="4" t="s">
        <v>100</v>
      </c>
      <c r="B170" s="17">
        <v>5080</v>
      </c>
      <c r="C170" s="17"/>
      <c r="D170" s="18">
        <f t="shared" si="82"/>
        <v>5080</v>
      </c>
      <c r="E170" s="17">
        <v>5080</v>
      </c>
      <c r="F170" s="17"/>
      <c r="G170" s="18">
        <f t="shared" si="83"/>
        <v>5080</v>
      </c>
      <c r="H170" s="5">
        <v>-5080</v>
      </c>
      <c r="I170" s="5"/>
      <c r="J170" s="38">
        <f t="shared" si="84"/>
        <v>0</v>
      </c>
      <c r="K170" s="15"/>
      <c r="L170" s="5">
        <f t="shared" si="85"/>
        <v>0</v>
      </c>
      <c r="M170" s="5"/>
      <c r="N170" s="5"/>
      <c r="O170" s="5">
        <f t="shared" ref="O170:O207" si="86">SUM(M170:N170)</f>
        <v>0</v>
      </c>
    </row>
    <row r="171" spans="1:16" x14ac:dyDescent="0.2">
      <c r="A171" s="4" t="s">
        <v>66</v>
      </c>
      <c r="B171" s="17">
        <v>381</v>
      </c>
      <c r="C171" s="17"/>
      <c r="D171" s="18">
        <f t="shared" si="82"/>
        <v>381</v>
      </c>
      <c r="E171" s="17">
        <v>381</v>
      </c>
      <c r="F171" s="17"/>
      <c r="G171" s="18">
        <f t="shared" si="83"/>
        <v>381</v>
      </c>
      <c r="H171" s="5"/>
      <c r="I171" s="5"/>
      <c r="J171" s="38">
        <f t="shared" si="84"/>
        <v>381</v>
      </c>
      <c r="K171" s="15">
        <f t="shared" ref="K171" si="87">SUM(K173,K175:K176)</f>
        <v>0</v>
      </c>
      <c r="L171" s="5">
        <f t="shared" si="85"/>
        <v>381</v>
      </c>
      <c r="M171" s="5"/>
      <c r="N171" s="5"/>
      <c r="O171" s="5">
        <f t="shared" si="86"/>
        <v>0</v>
      </c>
    </row>
    <row r="172" spans="1:16" x14ac:dyDescent="0.2">
      <c r="A172" s="4" t="s">
        <v>67</v>
      </c>
      <c r="B172" s="17">
        <v>508</v>
      </c>
      <c r="C172" s="17"/>
      <c r="D172" s="18">
        <f t="shared" si="82"/>
        <v>508</v>
      </c>
      <c r="E172" s="17">
        <v>508</v>
      </c>
      <c r="F172" s="17"/>
      <c r="G172" s="18">
        <f t="shared" si="83"/>
        <v>508</v>
      </c>
      <c r="H172" s="5">
        <v>-508</v>
      </c>
      <c r="I172" s="5"/>
      <c r="J172" s="38">
        <f t="shared" si="84"/>
        <v>0</v>
      </c>
      <c r="K172" s="15"/>
      <c r="L172" s="5">
        <f t="shared" si="85"/>
        <v>0</v>
      </c>
      <c r="M172" s="5"/>
      <c r="N172" s="5"/>
      <c r="O172" s="5">
        <f t="shared" si="86"/>
        <v>0</v>
      </c>
      <c r="P172" s="31"/>
    </row>
    <row r="173" spans="1:16" x14ac:dyDescent="0.2">
      <c r="A173" s="4" t="s">
        <v>42</v>
      </c>
      <c r="B173" s="17">
        <v>432</v>
      </c>
      <c r="C173" s="17"/>
      <c r="D173" s="18">
        <f t="shared" si="82"/>
        <v>432</v>
      </c>
      <c r="E173" s="17">
        <v>432</v>
      </c>
      <c r="F173" s="17"/>
      <c r="G173" s="18">
        <f t="shared" si="83"/>
        <v>432</v>
      </c>
      <c r="H173" s="5">
        <v>-264</v>
      </c>
      <c r="I173" s="5"/>
      <c r="J173" s="38">
        <f t="shared" si="84"/>
        <v>168</v>
      </c>
      <c r="K173" s="15">
        <f t="shared" ref="K173" si="88">SUM(K174:K174)</f>
        <v>0</v>
      </c>
      <c r="L173" s="5">
        <f t="shared" si="85"/>
        <v>168</v>
      </c>
      <c r="M173" s="5"/>
      <c r="N173" s="5"/>
      <c r="O173" s="5">
        <f t="shared" si="86"/>
        <v>0</v>
      </c>
    </row>
    <row r="174" spans="1:16" x14ac:dyDescent="0.2">
      <c r="A174" s="4" t="s">
        <v>15</v>
      </c>
      <c r="B174" s="17">
        <v>1143</v>
      </c>
      <c r="C174" s="17"/>
      <c r="D174" s="18">
        <f t="shared" si="82"/>
        <v>1143</v>
      </c>
      <c r="E174" s="17">
        <v>1143</v>
      </c>
      <c r="F174" s="17"/>
      <c r="G174" s="18">
        <f t="shared" si="83"/>
        <v>1143</v>
      </c>
      <c r="H174" s="5">
        <v>-592</v>
      </c>
      <c r="I174" s="5"/>
      <c r="J174" s="38">
        <f t="shared" si="84"/>
        <v>551</v>
      </c>
      <c r="K174" s="15">
        <f t="shared" si="84"/>
        <v>0</v>
      </c>
      <c r="L174" s="5">
        <f t="shared" si="85"/>
        <v>551</v>
      </c>
      <c r="M174" s="5"/>
      <c r="N174" s="5"/>
      <c r="O174" s="5">
        <f t="shared" si="86"/>
        <v>0</v>
      </c>
    </row>
    <row r="175" spans="1:16" x14ac:dyDescent="0.2">
      <c r="A175" s="4" t="s">
        <v>101</v>
      </c>
      <c r="B175" s="17">
        <v>508</v>
      </c>
      <c r="C175" s="17"/>
      <c r="D175" s="18">
        <f t="shared" si="82"/>
        <v>508</v>
      </c>
      <c r="E175" s="17">
        <v>508</v>
      </c>
      <c r="F175" s="17"/>
      <c r="G175" s="18">
        <f t="shared" si="83"/>
        <v>508</v>
      </c>
      <c r="H175" s="5">
        <v>-508</v>
      </c>
      <c r="I175" s="5"/>
      <c r="J175" s="38">
        <f t="shared" si="84"/>
        <v>0</v>
      </c>
      <c r="K175" s="15">
        <f t="shared" si="84"/>
        <v>0</v>
      </c>
      <c r="L175" s="5">
        <f t="shared" si="85"/>
        <v>0</v>
      </c>
      <c r="M175" s="5"/>
      <c r="N175" s="5"/>
      <c r="O175" s="5">
        <f t="shared" si="86"/>
        <v>0</v>
      </c>
    </row>
    <row r="176" spans="1:16" x14ac:dyDescent="0.2">
      <c r="A176" s="4" t="s">
        <v>68</v>
      </c>
      <c r="B176" s="17">
        <v>826</v>
      </c>
      <c r="C176" s="15"/>
      <c r="D176" s="18">
        <f t="shared" si="82"/>
        <v>826</v>
      </c>
      <c r="E176" s="17">
        <v>826</v>
      </c>
      <c r="F176" s="17"/>
      <c r="G176" s="18">
        <f t="shared" si="83"/>
        <v>826</v>
      </c>
      <c r="H176" s="5">
        <v>-826</v>
      </c>
      <c r="I176" s="5"/>
      <c r="J176" s="38">
        <f t="shared" si="84"/>
        <v>0</v>
      </c>
      <c r="K176" s="15">
        <f t="shared" si="84"/>
        <v>0</v>
      </c>
      <c r="L176" s="5">
        <f t="shared" si="85"/>
        <v>0</v>
      </c>
      <c r="M176" s="5"/>
      <c r="N176" s="5"/>
      <c r="O176" s="5">
        <f t="shared" si="86"/>
        <v>0</v>
      </c>
    </row>
    <row r="177" spans="1:15" x14ac:dyDescent="0.2">
      <c r="A177" s="4" t="s">
        <v>102</v>
      </c>
      <c r="B177" s="17">
        <v>318</v>
      </c>
      <c r="C177" s="15"/>
      <c r="D177" s="18">
        <f t="shared" si="82"/>
        <v>318</v>
      </c>
      <c r="E177" s="17">
        <v>318</v>
      </c>
      <c r="F177" s="17"/>
      <c r="G177" s="18">
        <f t="shared" si="83"/>
        <v>318</v>
      </c>
      <c r="H177" s="5">
        <v>-318</v>
      </c>
      <c r="I177" s="5"/>
      <c r="J177" s="38">
        <f t="shared" si="84"/>
        <v>0</v>
      </c>
      <c r="K177" s="15"/>
      <c r="L177" s="5">
        <f t="shared" si="85"/>
        <v>0</v>
      </c>
      <c r="M177" s="5"/>
      <c r="N177" s="5"/>
      <c r="O177" s="5">
        <f t="shared" si="86"/>
        <v>0</v>
      </c>
    </row>
    <row r="178" spans="1:15" x14ac:dyDescent="0.2">
      <c r="A178" s="4" t="s">
        <v>16</v>
      </c>
      <c r="B178" s="17">
        <v>990</v>
      </c>
      <c r="C178" s="15"/>
      <c r="D178" s="18">
        <f t="shared" si="82"/>
        <v>990</v>
      </c>
      <c r="E178" s="17">
        <v>990</v>
      </c>
      <c r="F178" s="17"/>
      <c r="G178" s="18">
        <f t="shared" si="83"/>
        <v>990</v>
      </c>
      <c r="H178" s="5">
        <v>-209</v>
      </c>
      <c r="I178" s="5"/>
      <c r="J178" s="38">
        <f t="shared" si="84"/>
        <v>781</v>
      </c>
      <c r="K178" s="15">
        <f>SUM(K179:K205)</f>
        <v>0</v>
      </c>
      <c r="L178" s="5">
        <f t="shared" si="85"/>
        <v>781</v>
      </c>
      <c r="M178" s="5"/>
      <c r="N178" s="5"/>
      <c r="O178" s="5">
        <f t="shared" si="86"/>
        <v>0</v>
      </c>
    </row>
    <row r="179" spans="1:15" x14ac:dyDescent="0.2">
      <c r="A179" s="4" t="s">
        <v>103</v>
      </c>
      <c r="B179" s="17">
        <v>318</v>
      </c>
      <c r="C179" s="15"/>
      <c r="D179" s="18">
        <f t="shared" si="82"/>
        <v>318</v>
      </c>
      <c r="E179" s="17">
        <v>318</v>
      </c>
      <c r="F179" s="17"/>
      <c r="G179" s="18">
        <f t="shared" si="83"/>
        <v>318</v>
      </c>
      <c r="H179" s="5"/>
      <c r="I179" s="5"/>
      <c r="J179" s="38">
        <f t="shared" si="84"/>
        <v>318</v>
      </c>
      <c r="K179" s="15">
        <f t="shared" si="84"/>
        <v>0</v>
      </c>
      <c r="L179" s="5">
        <f t="shared" si="85"/>
        <v>318</v>
      </c>
      <c r="M179" s="5"/>
      <c r="N179" s="5"/>
      <c r="O179" s="5">
        <f t="shared" si="86"/>
        <v>0</v>
      </c>
    </row>
    <row r="180" spans="1:15" x14ac:dyDescent="0.2">
      <c r="A180" s="5" t="s">
        <v>104</v>
      </c>
      <c r="B180" s="17">
        <v>483</v>
      </c>
      <c r="C180" s="15"/>
      <c r="D180" s="18">
        <f t="shared" si="82"/>
        <v>483</v>
      </c>
      <c r="E180" s="17">
        <v>484</v>
      </c>
      <c r="F180" s="17"/>
      <c r="G180" s="18">
        <f t="shared" si="83"/>
        <v>484</v>
      </c>
      <c r="H180" s="5"/>
      <c r="I180" s="5"/>
      <c r="J180" s="38">
        <f t="shared" si="84"/>
        <v>484</v>
      </c>
      <c r="K180" s="15">
        <f t="shared" si="84"/>
        <v>0</v>
      </c>
      <c r="L180" s="5">
        <f t="shared" si="85"/>
        <v>484</v>
      </c>
      <c r="M180" s="5"/>
      <c r="N180" s="5"/>
      <c r="O180" s="5">
        <f t="shared" si="86"/>
        <v>0</v>
      </c>
    </row>
    <row r="181" spans="1:15" x14ac:dyDescent="0.2">
      <c r="A181" s="5" t="s">
        <v>43</v>
      </c>
      <c r="B181" s="17">
        <v>1650</v>
      </c>
      <c r="C181" s="15"/>
      <c r="D181" s="18">
        <f t="shared" si="82"/>
        <v>1650</v>
      </c>
      <c r="E181" s="17">
        <v>1649</v>
      </c>
      <c r="F181" s="17"/>
      <c r="G181" s="18">
        <f t="shared" si="83"/>
        <v>1649</v>
      </c>
      <c r="H181" s="5">
        <v>-247</v>
      </c>
      <c r="I181" s="5"/>
      <c r="J181" s="38">
        <f t="shared" si="84"/>
        <v>1402</v>
      </c>
      <c r="K181" s="15">
        <f t="shared" si="84"/>
        <v>0</v>
      </c>
      <c r="L181" s="5">
        <f t="shared" si="85"/>
        <v>1402</v>
      </c>
      <c r="M181" s="5"/>
      <c r="N181" s="5"/>
      <c r="O181" s="5">
        <f t="shared" si="86"/>
        <v>0</v>
      </c>
    </row>
    <row r="182" spans="1:15" x14ac:dyDescent="0.2">
      <c r="A182" s="5" t="s">
        <v>17</v>
      </c>
      <c r="B182" s="15">
        <v>286</v>
      </c>
      <c r="C182" s="15"/>
      <c r="D182" s="18">
        <f t="shared" si="82"/>
        <v>286</v>
      </c>
      <c r="E182" s="15">
        <v>286</v>
      </c>
      <c r="F182" s="17"/>
      <c r="G182" s="18">
        <f t="shared" si="83"/>
        <v>286</v>
      </c>
      <c r="H182" s="5"/>
      <c r="I182" s="5"/>
      <c r="J182" s="38">
        <f t="shared" si="84"/>
        <v>286</v>
      </c>
      <c r="K182" s="15">
        <f t="shared" si="84"/>
        <v>0</v>
      </c>
      <c r="L182" s="5">
        <f t="shared" si="85"/>
        <v>286</v>
      </c>
      <c r="M182" s="5"/>
      <c r="N182" s="5"/>
      <c r="O182" s="5">
        <f t="shared" si="86"/>
        <v>0</v>
      </c>
    </row>
    <row r="183" spans="1:15" x14ac:dyDescent="0.2">
      <c r="A183" s="5" t="s">
        <v>69</v>
      </c>
      <c r="B183" s="15">
        <v>1905</v>
      </c>
      <c r="C183" s="15"/>
      <c r="D183" s="18">
        <f t="shared" si="82"/>
        <v>1905</v>
      </c>
      <c r="E183" s="15">
        <v>1905</v>
      </c>
      <c r="F183" s="17"/>
      <c r="G183" s="18">
        <f t="shared" si="83"/>
        <v>1905</v>
      </c>
      <c r="H183" s="5">
        <v>-447</v>
      </c>
      <c r="I183" s="5"/>
      <c r="J183" s="38">
        <f t="shared" si="84"/>
        <v>1458</v>
      </c>
      <c r="K183" s="15">
        <f t="shared" si="84"/>
        <v>0</v>
      </c>
      <c r="L183" s="5">
        <f t="shared" si="85"/>
        <v>1458</v>
      </c>
      <c r="M183" s="5"/>
      <c r="N183" s="5"/>
      <c r="O183" s="5">
        <f t="shared" si="86"/>
        <v>0</v>
      </c>
    </row>
    <row r="184" spans="1:15" x14ac:dyDescent="0.2">
      <c r="A184" s="5" t="s">
        <v>105</v>
      </c>
      <c r="B184" s="15">
        <v>508</v>
      </c>
      <c r="C184" s="15"/>
      <c r="D184" s="18">
        <f t="shared" si="82"/>
        <v>508</v>
      </c>
      <c r="E184" s="15">
        <v>508</v>
      </c>
      <c r="F184" s="17"/>
      <c r="G184" s="18">
        <f t="shared" si="83"/>
        <v>508</v>
      </c>
      <c r="H184" s="5">
        <v>-477</v>
      </c>
      <c r="I184" s="5"/>
      <c r="J184" s="38">
        <f t="shared" si="84"/>
        <v>31</v>
      </c>
      <c r="K184" s="15">
        <f t="shared" si="84"/>
        <v>0</v>
      </c>
      <c r="L184" s="5">
        <f t="shared" si="85"/>
        <v>31</v>
      </c>
      <c r="M184" s="5"/>
      <c r="N184" s="5"/>
      <c r="O184" s="5">
        <f t="shared" si="86"/>
        <v>0</v>
      </c>
    </row>
    <row r="185" spans="1:15" x14ac:dyDescent="0.2">
      <c r="A185" s="5" t="s">
        <v>44</v>
      </c>
      <c r="B185" s="15">
        <v>1518</v>
      </c>
      <c r="C185" s="15"/>
      <c r="D185" s="18">
        <f t="shared" si="82"/>
        <v>1518</v>
      </c>
      <c r="E185" s="15">
        <v>1518</v>
      </c>
      <c r="F185" s="17"/>
      <c r="G185" s="18">
        <f t="shared" si="83"/>
        <v>1518</v>
      </c>
      <c r="H185" s="5">
        <v>-100</v>
      </c>
      <c r="I185" s="5"/>
      <c r="J185" s="38">
        <f t="shared" si="84"/>
        <v>1418</v>
      </c>
      <c r="K185" s="15">
        <f t="shared" si="84"/>
        <v>0</v>
      </c>
      <c r="L185" s="5">
        <f t="shared" si="85"/>
        <v>1418</v>
      </c>
      <c r="M185" s="5"/>
      <c r="N185" s="5"/>
      <c r="O185" s="5">
        <f t="shared" si="86"/>
        <v>0</v>
      </c>
    </row>
    <row r="186" spans="1:15" x14ac:dyDescent="0.2">
      <c r="A186" s="5" t="s">
        <v>106</v>
      </c>
      <c r="B186" s="15">
        <v>381</v>
      </c>
      <c r="C186" s="15"/>
      <c r="D186" s="18">
        <f t="shared" si="82"/>
        <v>381</v>
      </c>
      <c r="E186" s="15">
        <v>381</v>
      </c>
      <c r="F186" s="17"/>
      <c r="G186" s="18">
        <f t="shared" si="83"/>
        <v>381</v>
      </c>
      <c r="H186" s="5"/>
      <c r="I186" s="5"/>
      <c r="J186" s="38">
        <f t="shared" si="84"/>
        <v>381</v>
      </c>
      <c r="K186" s="15">
        <f t="shared" si="84"/>
        <v>0</v>
      </c>
      <c r="L186" s="5">
        <f t="shared" si="85"/>
        <v>381</v>
      </c>
      <c r="M186" s="5"/>
      <c r="N186" s="5"/>
      <c r="O186" s="5">
        <f t="shared" si="86"/>
        <v>0</v>
      </c>
    </row>
    <row r="187" spans="1:15" x14ac:dyDescent="0.2">
      <c r="A187" s="5" t="s">
        <v>23</v>
      </c>
      <c r="B187" s="15">
        <v>254</v>
      </c>
      <c r="C187" s="15"/>
      <c r="D187" s="18">
        <f t="shared" si="82"/>
        <v>254</v>
      </c>
      <c r="E187" s="15">
        <v>254</v>
      </c>
      <c r="F187" s="17"/>
      <c r="G187" s="18">
        <f t="shared" si="83"/>
        <v>254</v>
      </c>
      <c r="H187" s="5">
        <v>-215</v>
      </c>
      <c r="I187" s="5"/>
      <c r="J187" s="38">
        <f t="shared" si="84"/>
        <v>39</v>
      </c>
      <c r="K187" s="15">
        <f t="shared" si="84"/>
        <v>0</v>
      </c>
      <c r="L187" s="5">
        <f t="shared" si="85"/>
        <v>39</v>
      </c>
      <c r="M187" s="5"/>
      <c r="N187" s="5"/>
      <c r="O187" s="5">
        <f t="shared" si="86"/>
        <v>0</v>
      </c>
    </row>
    <row r="188" spans="1:15" x14ac:dyDescent="0.2">
      <c r="A188" s="5" t="s">
        <v>107</v>
      </c>
      <c r="B188" s="15">
        <v>1905</v>
      </c>
      <c r="C188" s="15"/>
      <c r="D188" s="18">
        <f t="shared" si="82"/>
        <v>1905</v>
      </c>
      <c r="E188" s="15">
        <v>1905</v>
      </c>
      <c r="F188" s="17"/>
      <c r="G188" s="18">
        <f t="shared" si="83"/>
        <v>1905</v>
      </c>
      <c r="H188" s="5">
        <v>-1905</v>
      </c>
      <c r="I188" s="5"/>
      <c r="J188" s="38">
        <f t="shared" si="84"/>
        <v>0</v>
      </c>
      <c r="K188" s="15">
        <f t="shared" si="84"/>
        <v>0</v>
      </c>
      <c r="L188" s="5">
        <f t="shared" si="85"/>
        <v>0</v>
      </c>
      <c r="M188" s="5"/>
      <c r="N188" s="5"/>
      <c r="O188" s="5">
        <f t="shared" si="86"/>
        <v>0</v>
      </c>
    </row>
    <row r="189" spans="1:15" x14ac:dyDescent="0.2">
      <c r="A189" s="5" t="s">
        <v>18</v>
      </c>
      <c r="B189" s="15">
        <v>1375</v>
      </c>
      <c r="C189" s="15"/>
      <c r="D189" s="18">
        <f t="shared" si="82"/>
        <v>1375</v>
      </c>
      <c r="E189" s="15">
        <v>1075</v>
      </c>
      <c r="F189" s="17"/>
      <c r="G189" s="18">
        <f t="shared" si="83"/>
        <v>1075</v>
      </c>
      <c r="H189" s="5">
        <v>-270</v>
      </c>
      <c r="I189" s="18"/>
      <c r="J189" s="38">
        <f t="shared" si="84"/>
        <v>805</v>
      </c>
      <c r="K189" s="15">
        <f t="shared" si="84"/>
        <v>0</v>
      </c>
      <c r="L189" s="5">
        <f t="shared" si="85"/>
        <v>805</v>
      </c>
      <c r="M189" s="5"/>
      <c r="N189" s="5"/>
      <c r="O189" s="5">
        <f t="shared" si="86"/>
        <v>0</v>
      </c>
    </row>
    <row r="190" spans="1:15" x14ac:dyDescent="0.2">
      <c r="A190" s="5" t="s">
        <v>129</v>
      </c>
      <c r="B190" s="15"/>
      <c r="C190" s="15"/>
      <c r="D190" s="18">
        <f t="shared" si="82"/>
        <v>0</v>
      </c>
      <c r="E190" s="15">
        <v>300</v>
      </c>
      <c r="F190" s="17"/>
      <c r="G190" s="18">
        <f t="shared" si="83"/>
        <v>300</v>
      </c>
      <c r="H190" s="5"/>
      <c r="I190" s="18"/>
      <c r="J190" s="38">
        <f t="shared" si="84"/>
        <v>300</v>
      </c>
      <c r="K190" s="15">
        <f t="shared" si="84"/>
        <v>0</v>
      </c>
      <c r="L190" s="5">
        <f t="shared" si="85"/>
        <v>300</v>
      </c>
      <c r="M190" s="5"/>
      <c r="N190" s="5"/>
      <c r="O190" s="5">
        <f t="shared" si="86"/>
        <v>0</v>
      </c>
    </row>
    <row r="191" spans="1:15" x14ac:dyDescent="0.2">
      <c r="A191" s="5" t="s">
        <v>70</v>
      </c>
      <c r="B191" s="15">
        <v>1270</v>
      </c>
      <c r="C191" s="15"/>
      <c r="D191" s="18">
        <f t="shared" si="82"/>
        <v>1270</v>
      </c>
      <c r="E191" s="15">
        <v>1270</v>
      </c>
      <c r="F191" s="17"/>
      <c r="G191" s="18">
        <f t="shared" si="83"/>
        <v>1270</v>
      </c>
      <c r="H191" s="5"/>
      <c r="I191" s="39"/>
      <c r="J191" s="38">
        <f t="shared" si="84"/>
        <v>1270</v>
      </c>
      <c r="K191" s="15">
        <f t="shared" si="84"/>
        <v>0</v>
      </c>
      <c r="L191" s="5">
        <f t="shared" si="85"/>
        <v>1270</v>
      </c>
      <c r="M191" s="5"/>
      <c r="N191" s="5"/>
      <c r="O191" s="5">
        <f t="shared" si="86"/>
        <v>0</v>
      </c>
    </row>
    <row r="192" spans="1:15" x14ac:dyDescent="0.2">
      <c r="A192" s="5" t="s">
        <v>187</v>
      </c>
      <c r="B192" s="15"/>
      <c r="C192" s="15"/>
      <c r="D192" s="18"/>
      <c r="E192" s="15"/>
      <c r="F192" s="17"/>
      <c r="G192" s="18"/>
      <c r="H192" s="5">
        <v>1170</v>
      </c>
      <c r="I192" s="39"/>
      <c r="J192" s="38">
        <v>1170</v>
      </c>
      <c r="K192" s="15"/>
      <c r="L192" s="5">
        <v>1170</v>
      </c>
      <c r="M192" s="5"/>
      <c r="N192" s="5"/>
      <c r="O192" s="5"/>
    </row>
    <row r="193" spans="1:15" x14ac:dyDescent="0.2">
      <c r="A193" s="5" t="s">
        <v>130</v>
      </c>
      <c r="B193" s="15"/>
      <c r="C193" s="15"/>
      <c r="D193" s="18"/>
      <c r="E193" s="15">
        <v>419</v>
      </c>
      <c r="F193" s="17"/>
      <c r="G193" s="18">
        <f t="shared" si="83"/>
        <v>419</v>
      </c>
      <c r="H193" s="5">
        <v>-136</v>
      </c>
      <c r="I193" s="39"/>
      <c r="J193" s="38">
        <f t="shared" si="84"/>
        <v>283</v>
      </c>
      <c r="K193" s="15">
        <f t="shared" si="84"/>
        <v>0</v>
      </c>
      <c r="L193" s="5">
        <f t="shared" si="85"/>
        <v>283</v>
      </c>
      <c r="M193" s="5"/>
      <c r="N193" s="5"/>
      <c r="O193" s="5">
        <f t="shared" si="86"/>
        <v>0</v>
      </c>
    </row>
    <row r="194" spans="1:15" x14ac:dyDescent="0.2">
      <c r="A194" s="5" t="s">
        <v>19</v>
      </c>
      <c r="B194" s="15">
        <v>5828</v>
      </c>
      <c r="C194" s="15"/>
      <c r="D194" s="18">
        <f t="shared" si="82"/>
        <v>5828</v>
      </c>
      <c r="E194" s="15">
        <v>9255</v>
      </c>
      <c r="F194" s="17"/>
      <c r="G194" s="18">
        <f t="shared" si="83"/>
        <v>9255</v>
      </c>
      <c r="H194" s="5">
        <v>776</v>
      </c>
      <c r="I194" s="39"/>
      <c r="J194" s="38">
        <f t="shared" si="84"/>
        <v>10031</v>
      </c>
      <c r="K194" s="15">
        <f t="shared" si="84"/>
        <v>0</v>
      </c>
      <c r="L194" s="5">
        <f t="shared" si="85"/>
        <v>10031</v>
      </c>
      <c r="M194" s="5"/>
      <c r="N194" s="5"/>
      <c r="O194" s="5">
        <f t="shared" si="86"/>
        <v>0</v>
      </c>
    </row>
    <row r="195" spans="1:15" x14ac:dyDescent="0.2">
      <c r="A195" s="5" t="s">
        <v>20</v>
      </c>
      <c r="B195" s="15">
        <v>1230</v>
      </c>
      <c r="C195" s="15"/>
      <c r="D195" s="18">
        <f t="shared" si="82"/>
        <v>1230</v>
      </c>
      <c r="E195" s="15">
        <v>5855</v>
      </c>
      <c r="F195" s="15"/>
      <c r="G195" s="18">
        <f t="shared" si="83"/>
        <v>5855</v>
      </c>
      <c r="H195" s="5">
        <v>2700</v>
      </c>
      <c r="I195" s="39"/>
      <c r="J195" s="38">
        <f t="shared" si="84"/>
        <v>8555</v>
      </c>
      <c r="K195" s="15">
        <f t="shared" si="84"/>
        <v>0</v>
      </c>
      <c r="L195" s="5">
        <f t="shared" si="85"/>
        <v>8555</v>
      </c>
      <c r="M195" s="5"/>
      <c r="N195" s="5"/>
      <c r="O195" s="5">
        <f t="shared" si="86"/>
        <v>0</v>
      </c>
    </row>
    <row r="196" spans="1:15" x14ac:dyDescent="0.2">
      <c r="A196" s="5" t="s">
        <v>71</v>
      </c>
      <c r="B196" s="15">
        <v>508</v>
      </c>
      <c r="C196" s="15"/>
      <c r="D196" s="18">
        <f t="shared" si="82"/>
        <v>508</v>
      </c>
      <c r="E196" s="15">
        <v>508</v>
      </c>
      <c r="F196" s="15"/>
      <c r="G196" s="18">
        <f t="shared" si="83"/>
        <v>508</v>
      </c>
      <c r="H196" s="5"/>
      <c r="I196" s="39"/>
      <c r="J196" s="38">
        <f t="shared" si="84"/>
        <v>508</v>
      </c>
      <c r="K196" s="15">
        <f t="shared" si="84"/>
        <v>0</v>
      </c>
      <c r="L196" s="5">
        <f t="shared" si="85"/>
        <v>508</v>
      </c>
      <c r="M196" s="5"/>
      <c r="N196" s="5"/>
      <c r="O196" s="5">
        <f t="shared" si="86"/>
        <v>0</v>
      </c>
    </row>
    <row r="197" spans="1:15" x14ac:dyDescent="0.2">
      <c r="A197" s="37" t="s">
        <v>72</v>
      </c>
      <c r="B197" s="15">
        <v>1905</v>
      </c>
      <c r="C197" s="15"/>
      <c r="D197" s="18">
        <f t="shared" si="82"/>
        <v>1905</v>
      </c>
      <c r="E197" s="15">
        <v>1905</v>
      </c>
      <c r="F197" s="15"/>
      <c r="G197" s="18">
        <f t="shared" si="83"/>
        <v>1905</v>
      </c>
      <c r="H197" s="5"/>
      <c r="I197" s="39"/>
      <c r="J197" s="38">
        <f t="shared" si="84"/>
        <v>1905</v>
      </c>
      <c r="K197" s="15">
        <f t="shared" si="84"/>
        <v>0</v>
      </c>
      <c r="L197" s="5">
        <f t="shared" si="85"/>
        <v>1905</v>
      </c>
      <c r="M197" s="5"/>
      <c r="N197" s="5"/>
      <c r="O197" s="5">
        <f t="shared" si="86"/>
        <v>0</v>
      </c>
    </row>
    <row r="198" spans="1:15" x14ac:dyDescent="0.2">
      <c r="A198" s="37" t="s">
        <v>73</v>
      </c>
      <c r="B198" s="15">
        <v>762</v>
      </c>
      <c r="C198" s="15"/>
      <c r="D198" s="18">
        <f t="shared" si="82"/>
        <v>762</v>
      </c>
      <c r="E198" s="15">
        <v>762</v>
      </c>
      <c r="F198" s="15"/>
      <c r="G198" s="18">
        <f t="shared" si="83"/>
        <v>762</v>
      </c>
      <c r="H198" s="5"/>
      <c r="I198" s="39"/>
      <c r="J198" s="38">
        <f t="shared" si="84"/>
        <v>762</v>
      </c>
      <c r="K198" s="15">
        <f t="shared" si="84"/>
        <v>0</v>
      </c>
      <c r="L198" s="5">
        <f t="shared" si="85"/>
        <v>762</v>
      </c>
      <c r="M198" s="5"/>
      <c r="N198" s="5"/>
      <c r="O198" s="5">
        <f t="shared" si="86"/>
        <v>0</v>
      </c>
    </row>
    <row r="199" spans="1:15" x14ac:dyDescent="0.2">
      <c r="A199" s="37" t="s">
        <v>74</v>
      </c>
      <c r="B199" s="15">
        <v>762</v>
      </c>
      <c r="C199" s="15"/>
      <c r="D199" s="18">
        <f t="shared" si="82"/>
        <v>762</v>
      </c>
      <c r="E199" s="15">
        <v>762</v>
      </c>
      <c r="F199" s="15"/>
      <c r="G199" s="18">
        <f t="shared" si="83"/>
        <v>762</v>
      </c>
      <c r="H199" s="39"/>
      <c r="I199" s="39"/>
      <c r="J199" s="38">
        <f t="shared" si="84"/>
        <v>762</v>
      </c>
      <c r="K199" s="15">
        <f t="shared" si="84"/>
        <v>0</v>
      </c>
      <c r="L199" s="5">
        <f t="shared" si="85"/>
        <v>762</v>
      </c>
      <c r="M199" s="5"/>
      <c r="N199" s="5"/>
      <c r="O199" s="5">
        <f t="shared" si="86"/>
        <v>0</v>
      </c>
    </row>
    <row r="200" spans="1:15" x14ac:dyDescent="0.2">
      <c r="A200" s="37" t="s">
        <v>75</v>
      </c>
      <c r="B200" s="15">
        <v>1016</v>
      </c>
      <c r="C200" s="15"/>
      <c r="D200" s="18">
        <f t="shared" si="82"/>
        <v>1016</v>
      </c>
      <c r="E200" s="15">
        <v>1016</v>
      </c>
      <c r="F200" s="15"/>
      <c r="G200" s="18">
        <f t="shared" si="83"/>
        <v>1016</v>
      </c>
      <c r="H200" s="39"/>
      <c r="I200" s="39"/>
      <c r="J200" s="38">
        <f t="shared" si="84"/>
        <v>1016</v>
      </c>
      <c r="K200" s="15">
        <f t="shared" si="84"/>
        <v>0</v>
      </c>
      <c r="L200" s="5">
        <f t="shared" si="85"/>
        <v>1016</v>
      </c>
      <c r="M200" s="5"/>
      <c r="N200" s="5"/>
      <c r="O200" s="5">
        <f t="shared" si="86"/>
        <v>0</v>
      </c>
    </row>
    <row r="201" spans="1:15" x14ac:dyDescent="0.2">
      <c r="A201" s="37" t="s">
        <v>108</v>
      </c>
      <c r="B201" s="15">
        <v>1016</v>
      </c>
      <c r="C201" s="15"/>
      <c r="D201" s="18">
        <f t="shared" si="82"/>
        <v>1016</v>
      </c>
      <c r="E201" s="15">
        <v>1016</v>
      </c>
      <c r="F201" s="15"/>
      <c r="G201" s="18">
        <f t="shared" si="83"/>
        <v>1016</v>
      </c>
      <c r="H201" s="39"/>
      <c r="I201" s="39"/>
      <c r="J201" s="38">
        <f t="shared" si="84"/>
        <v>1016</v>
      </c>
      <c r="K201" s="15">
        <f t="shared" si="84"/>
        <v>0</v>
      </c>
      <c r="L201" s="5">
        <f t="shared" si="85"/>
        <v>1016</v>
      </c>
      <c r="M201" s="5"/>
      <c r="N201" s="5"/>
      <c r="O201" s="5">
        <f t="shared" si="86"/>
        <v>0</v>
      </c>
    </row>
    <row r="202" spans="1:15" x14ac:dyDescent="0.2">
      <c r="A202" s="37" t="s">
        <v>76</v>
      </c>
      <c r="B202" s="15">
        <v>3302</v>
      </c>
      <c r="C202" s="15"/>
      <c r="D202" s="18">
        <f t="shared" si="82"/>
        <v>3302</v>
      </c>
      <c r="E202" s="15">
        <v>3302</v>
      </c>
      <c r="F202" s="15"/>
      <c r="G202" s="18">
        <f t="shared" si="83"/>
        <v>3302</v>
      </c>
      <c r="H202" s="39"/>
      <c r="I202" s="39"/>
      <c r="J202" s="38">
        <f t="shared" si="84"/>
        <v>3302</v>
      </c>
      <c r="K202" s="15">
        <f t="shared" si="84"/>
        <v>0</v>
      </c>
      <c r="L202" s="5">
        <f t="shared" si="85"/>
        <v>3302</v>
      </c>
      <c r="M202" s="5"/>
      <c r="N202" s="5"/>
      <c r="O202" s="5">
        <f t="shared" si="86"/>
        <v>0</v>
      </c>
    </row>
    <row r="203" spans="1:15" x14ac:dyDescent="0.2">
      <c r="A203" s="37" t="s">
        <v>77</v>
      </c>
      <c r="B203" s="15">
        <v>356</v>
      </c>
      <c r="C203" s="15"/>
      <c r="D203" s="18">
        <f t="shared" si="82"/>
        <v>356</v>
      </c>
      <c r="E203" s="15">
        <v>356</v>
      </c>
      <c r="F203" s="15"/>
      <c r="G203" s="18">
        <f t="shared" si="83"/>
        <v>356</v>
      </c>
      <c r="H203" s="39"/>
      <c r="I203" s="39"/>
      <c r="J203" s="38">
        <f t="shared" si="84"/>
        <v>356</v>
      </c>
      <c r="K203" s="15">
        <f t="shared" si="84"/>
        <v>0</v>
      </c>
      <c r="L203" s="5">
        <f t="shared" si="85"/>
        <v>356</v>
      </c>
      <c r="M203" s="5"/>
      <c r="N203" s="5"/>
      <c r="O203" s="5">
        <f t="shared" si="86"/>
        <v>0</v>
      </c>
    </row>
    <row r="204" spans="1:15" x14ac:dyDescent="0.2">
      <c r="A204" s="37" t="s">
        <v>13</v>
      </c>
      <c r="B204" s="15">
        <v>750</v>
      </c>
      <c r="C204" s="15"/>
      <c r="D204" s="18">
        <f t="shared" si="82"/>
        <v>750</v>
      </c>
      <c r="E204" s="15">
        <v>750</v>
      </c>
      <c r="F204" s="15"/>
      <c r="G204" s="18">
        <f t="shared" si="83"/>
        <v>750</v>
      </c>
      <c r="H204" s="39">
        <v>-300</v>
      </c>
      <c r="I204" s="39"/>
      <c r="J204" s="38">
        <f t="shared" si="84"/>
        <v>450</v>
      </c>
      <c r="K204" s="15">
        <f t="shared" si="84"/>
        <v>0</v>
      </c>
      <c r="L204" s="5">
        <f t="shared" si="85"/>
        <v>450</v>
      </c>
      <c r="M204" s="5"/>
      <c r="N204" s="5"/>
      <c r="O204" s="5">
        <f t="shared" si="86"/>
        <v>0</v>
      </c>
    </row>
    <row r="205" spans="1:15" x14ac:dyDescent="0.2">
      <c r="A205" s="37" t="s">
        <v>78</v>
      </c>
      <c r="B205" s="15">
        <v>700</v>
      </c>
      <c r="C205" s="15"/>
      <c r="D205" s="18">
        <f t="shared" si="82"/>
        <v>700</v>
      </c>
      <c r="E205" s="15">
        <v>700</v>
      </c>
      <c r="F205" s="15"/>
      <c r="G205" s="18">
        <f t="shared" si="83"/>
        <v>700</v>
      </c>
      <c r="H205" s="39">
        <v>-700</v>
      </c>
      <c r="I205" s="39"/>
      <c r="J205" s="38">
        <f t="shared" si="84"/>
        <v>0</v>
      </c>
      <c r="K205" s="15">
        <f t="shared" si="84"/>
        <v>0</v>
      </c>
      <c r="L205" s="5">
        <f t="shared" si="85"/>
        <v>0</v>
      </c>
      <c r="M205" s="5"/>
      <c r="N205" s="5"/>
      <c r="O205" s="5">
        <f t="shared" si="86"/>
        <v>0</v>
      </c>
    </row>
    <row r="206" spans="1:15" x14ac:dyDescent="0.2">
      <c r="A206" s="5"/>
      <c r="B206" s="15"/>
      <c r="C206" s="15"/>
      <c r="D206" s="18"/>
      <c r="E206" s="15"/>
      <c r="F206" s="15"/>
      <c r="G206" s="18"/>
      <c r="H206" s="39"/>
      <c r="I206" s="39"/>
      <c r="J206" s="39"/>
      <c r="K206" s="39"/>
      <c r="L206" s="39"/>
      <c r="M206" s="42"/>
      <c r="N206" s="42"/>
      <c r="O206" s="5">
        <f t="shared" si="86"/>
        <v>0</v>
      </c>
    </row>
    <row r="207" spans="1:15" x14ac:dyDescent="0.2">
      <c r="A207" s="2" t="s">
        <v>1</v>
      </c>
      <c r="B207" s="3">
        <f t="shared" ref="B207:L207" si="89">SUM(B9,B151,B162)</f>
        <v>4675890</v>
      </c>
      <c r="C207" s="3">
        <f t="shared" si="89"/>
        <v>7850</v>
      </c>
      <c r="D207" s="3">
        <f t="shared" si="89"/>
        <v>4683740</v>
      </c>
      <c r="E207" s="3">
        <f t="shared" si="89"/>
        <v>5994502</v>
      </c>
      <c r="F207" s="53">
        <f t="shared" si="89"/>
        <v>8150</v>
      </c>
      <c r="G207" s="3">
        <f t="shared" si="89"/>
        <v>6002652</v>
      </c>
      <c r="H207" s="3">
        <f t="shared" si="89"/>
        <v>-14892</v>
      </c>
      <c r="I207" s="53">
        <f t="shared" si="89"/>
        <v>300</v>
      </c>
      <c r="J207" s="3">
        <f t="shared" si="89"/>
        <v>5979610</v>
      </c>
      <c r="K207" s="3">
        <f t="shared" si="89"/>
        <v>8450</v>
      </c>
      <c r="L207" s="3">
        <f t="shared" si="89"/>
        <v>5988060</v>
      </c>
      <c r="M207" s="42"/>
      <c r="N207" s="42"/>
      <c r="O207" s="5">
        <f t="shared" si="86"/>
        <v>0</v>
      </c>
    </row>
    <row r="208" spans="1:15" x14ac:dyDescent="0.2">
      <c r="A208" s="1"/>
    </row>
    <row r="209" spans="1:1" x14ac:dyDescent="0.2">
      <c r="A209" s="1"/>
    </row>
    <row r="210" spans="1:1" x14ac:dyDescent="0.2">
      <c r="A210" s="1"/>
    </row>
    <row r="211" spans="1:1" x14ac:dyDescent="0.2">
      <c r="A211" s="1"/>
    </row>
    <row r="212" spans="1:1" x14ac:dyDescent="0.2">
      <c r="A212" s="1"/>
    </row>
    <row r="213" spans="1:1" x14ac:dyDescent="0.2">
      <c r="A213" s="1"/>
    </row>
    <row r="214" spans="1:1" x14ac:dyDescent="0.2">
      <c r="A214" s="1"/>
    </row>
    <row r="215" spans="1:1" x14ac:dyDescent="0.2">
      <c r="A215" s="1"/>
    </row>
    <row r="216" spans="1:1" x14ac:dyDescent="0.2">
      <c r="A216" s="1"/>
    </row>
    <row r="217" spans="1:1" x14ac:dyDescent="0.2">
      <c r="A217" s="1"/>
    </row>
    <row r="218" spans="1:1" x14ac:dyDescent="0.2">
      <c r="A218" s="1"/>
    </row>
    <row r="219" spans="1:1" x14ac:dyDescent="0.2">
      <c r="A219" s="1"/>
    </row>
    <row r="220" spans="1:1" x14ac:dyDescent="0.2">
      <c r="A220" s="1"/>
    </row>
    <row r="221" spans="1:1" x14ac:dyDescent="0.2">
      <c r="A221" s="1"/>
    </row>
    <row r="222" spans="1:1" x14ac:dyDescent="0.2">
      <c r="A222" s="1"/>
    </row>
    <row r="223" spans="1:1" x14ac:dyDescent="0.2">
      <c r="A223" s="1"/>
    </row>
    <row r="224" spans="1:1" x14ac:dyDescent="0.2">
      <c r="A224" s="1"/>
    </row>
    <row r="225" spans="1:1" x14ac:dyDescent="0.2">
      <c r="A225" s="1"/>
    </row>
    <row r="226" spans="1:1" x14ac:dyDescent="0.2">
      <c r="A226" s="1"/>
    </row>
    <row r="227" spans="1:1" x14ac:dyDescent="0.2">
      <c r="A227" s="1"/>
    </row>
    <row r="228" spans="1:1" x14ac:dyDescent="0.2">
      <c r="A228" s="1"/>
    </row>
    <row r="229" spans="1:1" x14ac:dyDescent="0.2">
      <c r="A229" s="1"/>
    </row>
    <row r="230" spans="1:1" x14ac:dyDescent="0.2">
      <c r="A230" s="1"/>
    </row>
    <row r="231" spans="1:1" x14ac:dyDescent="0.2">
      <c r="A231" s="1"/>
    </row>
    <row r="232" spans="1:1" x14ac:dyDescent="0.2">
      <c r="A232" s="1"/>
    </row>
    <row r="233" spans="1:1" x14ac:dyDescent="0.2">
      <c r="A233" s="1"/>
    </row>
    <row r="234" spans="1:1" x14ac:dyDescent="0.2">
      <c r="A234" s="1"/>
    </row>
    <row r="235" spans="1:1" x14ac:dyDescent="0.2">
      <c r="A235" s="1"/>
    </row>
    <row r="236" spans="1:1" x14ac:dyDescent="0.2">
      <c r="A236" s="1"/>
    </row>
    <row r="237" spans="1:1" x14ac:dyDescent="0.2">
      <c r="A237" s="1"/>
    </row>
    <row r="238" spans="1:1" x14ac:dyDescent="0.2">
      <c r="A238" s="1"/>
    </row>
    <row r="239" spans="1:1" x14ac:dyDescent="0.2">
      <c r="A239" s="1"/>
    </row>
    <row r="240" spans="1:1" x14ac:dyDescent="0.2">
      <c r="A240" s="1"/>
    </row>
    <row r="241" spans="1:1" x14ac:dyDescent="0.2">
      <c r="A241" s="1"/>
    </row>
    <row r="242" spans="1:1" x14ac:dyDescent="0.2">
      <c r="A242" s="1"/>
    </row>
    <row r="243" spans="1:1" x14ac:dyDescent="0.2">
      <c r="A243" s="1"/>
    </row>
    <row r="244" spans="1:1" x14ac:dyDescent="0.2">
      <c r="A244" s="1"/>
    </row>
    <row r="245" spans="1:1" x14ac:dyDescent="0.2">
      <c r="A245" s="1"/>
    </row>
    <row r="246" spans="1:1" x14ac:dyDescent="0.2">
      <c r="A246" s="1"/>
    </row>
    <row r="247" spans="1:1" x14ac:dyDescent="0.2">
      <c r="A247" s="1"/>
    </row>
    <row r="248" spans="1:1" x14ac:dyDescent="0.2">
      <c r="A248" s="1"/>
    </row>
    <row r="249" spans="1:1" x14ac:dyDescent="0.2">
      <c r="A249" s="1"/>
    </row>
    <row r="250" spans="1:1" x14ac:dyDescent="0.2">
      <c r="A250" s="1"/>
    </row>
    <row r="251" spans="1:1" x14ac:dyDescent="0.2">
      <c r="A251" s="1"/>
    </row>
    <row r="252" spans="1:1" x14ac:dyDescent="0.2">
      <c r="A252" s="1"/>
    </row>
    <row r="253" spans="1:1" x14ac:dyDescent="0.2">
      <c r="A253" s="1"/>
    </row>
    <row r="254" spans="1:1" x14ac:dyDescent="0.2">
      <c r="A254" s="1"/>
    </row>
    <row r="255" spans="1:1" x14ac:dyDescent="0.2">
      <c r="A255" s="1"/>
    </row>
    <row r="256" spans="1: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1"/>
    </row>
    <row r="379" spans="1:1" x14ac:dyDescent="0.2">
      <c r="A379" s="1"/>
    </row>
    <row r="380" spans="1:1" x14ac:dyDescent="0.2">
      <c r="A380" s="1"/>
    </row>
    <row r="381" spans="1:1" x14ac:dyDescent="0.2">
      <c r="A381" s="1"/>
    </row>
    <row r="382" spans="1:1" x14ac:dyDescent="0.2">
      <c r="A382" s="1"/>
    </row>
    <row r="383" spans="1:1" x14ac:dyDescent="0.2">
      <c r="A383" s="1"/>
    </row>
    <row r="384" spans="1:1" x14ac:dyDescent="0.2">
      <c r="A384" s="1"/>
    </row>
    <row r="385" spans="1:1" x14ac:dyDescent="0.2">
      <c r="A385" s="1"/>
    </row>
    <row r="386" spans="1:1" x14ac:dyDescent="0.2">
      <c r="A386" s="1"/>
    </row>
    <row r="387" spans="1:1" x14ac:dyDescent="0.2">
      <c r="A387" s="1"/>
    </row>
    <row r="388" spans="1:1" x14ac:dyDescent="0.2">
      <c r="A388" s="1"/>
    </row>
    <row r="389" spans="1:1" x14ac:dyDescent="0.2">
      <c r="A389" s="1"/>
    </row>
    <row r="390" spans="1:1" x14ac:dyDescent="0.2">
      <c r="A390" s="1"/>
    </row>
    <row r="391" spans="1:1" x14ac:dyDescent="0.2">
      <c r="A391" s="1"/>
    </row>
    <row r="392" spans="1:1" x14ac:dyDescent="0.2">
      <c r="A392" s="1"/>
    </row>
    <row r="393" spans="1:1" x14ac:dyDescent="0.2">
      <c r="A393" s="1"/>
    </row>
    <row r="394" spans="1:1" x14ac:dyDescent="0.2">
      <c r="A394" s="1"/>
    </row>
    <row r="395" spans="1:1" x14ac:dyDescent="0.2">
      <c r="A395" s="1"/>
    </row>
    <row r="396" spans="1:1" x14ac:dyDescent="0.2">
      <c r="A396" s="1"/>
    </row>
    <row r="397" spans="1:1" x14ac:dyDescent="0.2">
      <c r="A397" s="1"/>
    </row>
    <row r="398" spans="1:1" x14ac:dyDescent="0.2">
      <c r="A398" s="1"/>
    </row>
    <row r="399" spans="1:1" x14ac:dyDescent="0.2">
      <c r="A399" s="1"/>
    </row>
    <row r="400" spans="1:1" x14ac:dyDescent="0.2">
      <c r="A400" s="1"/>
    </row>
    <row r="401" spans="1:1" x14ac:dyDescent="0.2">
      <c r="A401" s="1"/>
    </row>
    <row r="402" spans="1:1" x14ac:dyDescent="0.2">
      <c r="A402" s="1"/>
    </row>
    <row r="403" spans="1:1" x14ac:dyDescent="0.2">
      <c r="A403" s="1"/>
    </row>
    <row r="404" spans="1:1" x14ac:dyDescent="0.2">
      <c r="A404" s="1"/>
    </row>
    <row r="405" spans="1:1" x14ac:dyDescent="0.2">
      <c r="A405" s="1"/>
    </row>
    <row r="406" spans="1:1" x14ac:dyDescent="0.2">
      <c r="A406" s="1"/>
    </row>
    <row r="407" spans="1:1" x14ac:dyDescent="0.2">
      <c r="A407" s="1"/>
    </row>
    <row r="408" spans="1:1" x14ac:dyDescent="0.2">
      <c r="A408" s="1"/>
    </row>
    <row r="409" spans="1:1" x14ac:dyDescent="0.2">
      <c r="A409" s="1"/>
    </row>
    <row r="410" spans="1:1" x14ac:dyDescent="0.2">
      <c r="A410" s="1"/>
    </row>
    <row r="411" spans="1:1" x14ac:dyDescent="0.2">
      <c r="A411" s="1"/>
    </row>
    <row r="412" spans="1:1" x14ac:dyDescent="0.2">
      <c r="A412" s="1"/>
    </row>
    <row r="413" spans="1:1" x14ac:dyDescent="0.2">
      <c r="A413" s="1"/>
    </row>
    <row r="414" spans="1:1" x14ac:dyDescent="0.2">
      <c r="A414" s="1"/>
    </row>
    <row r="415" spans="1:1" x14ac:dyDescent="0.2">
      <c r="A415" s="1"/>
    </row>
    <row r="416" spans="1:1" x14ac:dyDescent="0.2">
      <c r="A416" s="1"/>
    </row>
    <row r="417" spans="1:1" x14ac:dyDescent="0.2">
      <c r="A417" s="1"/>
    </row>
    <row r="418" spans="1:1" x14ac:dyDescent="0.2">
      <c r="A418" s="1"/>
    </row>
    <row r="419" spans="1:1" x14ac:dyDescent="0.2">
      <c r="A419" s="1"/>
    </row>
    <row r="420" spans="1:1" x14ac:dyDescent="0.2">
      <c r="A420" s="1"/>
    </row>
    <row r="421" spans="1:1" x14ac:dyDescent="0.2">
      <c r="A421" s="1"/>
    </row>
    <row r="422" spans="1:1" x14ac:dyDescent="0.2">
      <c r="A422" s="1"/>
    </row>
    <row r="423" spans="1:1" x14ac:dyDescent="0.2">
      <c r="A423" s="1"/>
    </row>
    <row r="424" spans="1:1" x14ac:dyDescent="0.2">
      <c r="A424" s="1"/>
    </row>
    <row r="425" spans="1:1" x14ac:dyDescent="0.2">
      <c r="A425" s="1"/>
    </row>
    <row r="426" spans="1:1" x14ac:dyDescent="0.2">
      <c r="A426" s="1"/>
    </row>
    <row r="427" spans="1:1" x14ac:dyDescent="0.2">
      <c r="A427" s="1"/>
    </row>
    <row r="428" spans="1:1" x14ac:dyDescent="0.2">
      <c r="A428" s="1"/>
    </row>
    <row r="429" spans="1:1" x14ac:dyDescent="0.2">
      <c r="A429" s="1"/>
    </row>
    <row r="430" spans="1:1" x14ac:dyDescent="0.2">
      <c r="A430" s="1"/>
    </row>
    <row r="431" spans="1:1" x14ac:dyDescent="0.2">
      <c r="A431" s="1"/>
    </row>
    <row r="432" spans="1:1" x14ac:dyDescent="0.2">
      <c r="A432" s="1"/>
    </row>
    <row r="433" spans="1:1" x14ac:dyDescent="0.2">
      <c r="A433" s="1"/>
    </row>
    <row r="434" spans="1:1" x14ac:dyDescent="0.2">
      <c r="A434" s="1"/>
    </row>
    <row r="435" spans="1:1" x14ac:dyDescent="0.2">
      <c r="A435" s="1"/>
    </row>
    <row r="436" spans="1:1" x14ac:dyDescent="0.2">
      <c r="A436" s="1"/>
    </row>
    <row r="437" spans="1:1" x14ac:dyDescent="0.2">
      <c r="A437" s="1"/>
    </row>
    <row r="438" spans="1:1" x14ac:dyDescent="0.2">
      <c r="A438" s="1"/>
    </row>
    <row r="439" spans="1:1" x14ac:dyDescent="0.2">
      <c r="A439" s="1"/>
    </row>
  </sheetData>
  <mergeCells count="15">
    <mergeCell ref="P6:P7"/>
    <mergeCell ref="A114:A115"/>
    <mergeCell ref="B114:D114"/>
    <mergeCell ref="E114:G114"/>
    <mergeCell ref="H114:I114"/>
    <mergeCell ref="J114:L114"/>
    <mergeCell ref="M6:O6"/>
    <mergeCell ref="A2:L2"/>
    <mergeCell ref="A6:A7"/>
    <mergeCell ref="B6:D6"/>
    <mergeCell ref="H6:I6"/>
    <mergeCell ref="J6:L6"/>
    <mergeCell ref="E6:G6"/>
    <mergeCell ref="C3:D3"/>
    <mergeCell ref="C4:D4"/>
  </mergeCells>
  <phoneticPr fontId="0" type="noConversion"/>
  <printOptions horizontalCentered="1"/>
  <pageMargins left="0.59055118110236227" right="0.59055118110236227" top="0.39370078740157483" bottom="0" header="0.51181102362204722" footer="0"/>
  <pageSetup paperSize="8" scale="70" orientation="landscape" r:id="rId1"/>
  <headerFooter alignWithMargins="0">
    <oddFooter xml:space="preserve">&amp;C&amp;P&amp;R
</oddFooter>
  </headerFooter>
  <rowBreaks count="2" manualBreakCount="2">
    <brk id="72" max="15" man="1"/>
    <brk id="161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9</vt:i4>
      </vt:variant>
    </vt:vector>
  </HeadingPairs>
  <TitlesOfParts>
    <vt:vector size="14" baseType="lpstr">
      <vt:lpstr>Munka5</vt:lpstr>
      <vt:lpstr>Munka4</vt:lpstr>
      <vt:lpstr>Munka3</vt:lpstr>
      <vt:lpstr>Munka2</vt:lpstr>
      <vt:lpstr>Munka1</vt:lpstr>
      <vt:lpstr>Munka2!Nyomtatási_cím</vt:lpstr>
      <vt:lpstr>Munka3!Nyomtatási_cím</vt:lpstr>
      <vt:lpstr>Munka4!Nyomtatási_cím</vt:lpstr>
      <vt:lpstr>Munka5!Nyomtatási_cím</vt:lpstr>
      <vt:lpstr>Munka1!Nyomtatási_terület</vt:lpstr>
      <vt:lpstr>Munka2!Nyomtatási_terület</vt:lpstr>
      <vt:lpstr>Munka3!Nyomtatási_terület</vt:lpstr>
      <vt:lpstr>Munka4!Nyomtatási_terület</vt:lpstr>
      <vt:lpstr>Munka5!Nyomtatási_terület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2024-05-24T07:36:54Z</cp:lastPrinted>
  <dcterms:created xsi:type="dcterms:W3CDTF">1997-01-17T14:02:09Z</dcterms:created>
  <dcterms:modified xsi:type="dcterms:W3CDTF">2024-05-24T07:36:58Z</dcterms:modified>
</cp:coreProperties>
</file>