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5ACF3068-15BE-4446-9006-39434AE6A5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0" i="1" l="1"/>
  <c r="M40" i="1"/>
  <c r="M59" i="1"/>
  <c r="P62" i="1" l="1"/>
  <c r="P61" i="1"/>
  <c r="P44" i="1"/>
  <c r="P47" i="1"/>
  <c r="P50" i="1"/>
  <c r="P51" i="1"/>
  <c r="P52" i="1"/>
  <c r="P53" i="1"/>
  <c r="P55" i="1"/>
  <c r="P56" i="1"/>
  <c r="P28" i="1"/>
  <c r="P29" i="1"/>
  <c r="P27" i="1"/>
  <c r="P12" i="1"/>
  <c r="P13" i="1"/>
  <c r="P14" i="1"/>
  <c r="P16" i="1"/>
  <c r="P17" i="1"/>
  <c r="P19" i="1"/>
  <c r="P22" i="1"/>
  <c r="P7" i="1"/>
  <c r="P9" i="1"/>
  <c r="O62" i="1" l="1"/>
  <c r="O61" i="1" s="1"/>
  <c r="M61" i="1"/>
  <c r="N61" i="1"/>
  <c r="O56" i="1"/>
  <c r="M50" i="1"/>
  <c r="N50" i="1"/>
  <c r="O52" i="1"/>
  <c r="O53" i="1"/>
  <c r="O51" i="1"/>
  <c r="O47" i="1"/>
  <c r="O45" i="1"/>
  <c r="P45" i="1" s="1"/>
  <c r="O44" i="1"/>
  <c r="O41" i="1"/>
  <c r="P41" i="1" s="1"/>
  <c r="O42" i="1"/>
  <c r="P42" i="1" s="1"/>
  <c r="O40" i="1"/>
  <c r="P40" i="1" s="1"/>
  <c r="O29" i="1"/>
  <c r="O28" i="1"/>
  <c r="O23" i="1"/>
  <c r="P23" i="1" s="1"/>
  <c r="O22" i="1"/>
  <c r="O18" i="1"/>
  <c r="O19" i="1"/>
  <c r="O17" i="1"/>
  <c r="O16" i="1" s="1"/>
  <c r="O14" i="1"/>
  <c r="O13" i="1"/>
  <c r="O9" i="1"/>
  <c r="O8" i="1"/>
  <c r="O7" i="1" s="1"/>
  <c r="N12" i="1"/>
  <c r="M27" i="1"/>
  <c r="N27" i="1"/>
  <c r="M21" i="1"/>
  <c r="N21" i="1"/>
  <c r="M16" i="1"/>
  <c r="N16" i="1"/>
  <c r="M12" i="1"/>
  <c r="M7" i="1"/>
  <c r="N7" i="1"/>
  <c r="J45" i="1"/>
  <c r="E7" i="1"/>
  <c r="F7" i="1"/>
  <c r="H7" i="1"/>
  <c r="I7" i="1"/>
  <c r="K7" i="1"/>
  <c r="I40" i="1"/>
  <c r="E40" i="1"/>
  <c r="C40" i="1"/>
  <c r="B40" i="1"/>
  <c r="H40" i="1"/>
  <c r="J29" i="1"/>
  <c r="L29" i="1"/>
  <c r="L27" i="1"/>
  <c r="G53" i="1"/>
  <c r="K53" i="1"/>
  <c r="L53" i="1" s="1"/>
  <c r="J53" i="1"/>
  <c r="F61" i="1"/>
  <c r="E61" i="1"/>
  <c r="F55" i="1"/>
  <c r="E55" i="1"/>
  <c r="F50" i="1"/>
  <c r="E50" i="1"/>
  <c r="D53" i="1"/>
  <c r="D42" i="1"/>
  <c r="F27" i="1"/>
  <c r="E27" i="1"/>
  <c r="F21" i="1"/>
  <c r="E21" i="1"/>
  <c r="F16" i="1"/>
  <c r="E16" i="1"/>
  <c r="F12" i="1"/>
  <c r="E12" i="1"/>
  <c r="G42" i="1"/>
  <c r="K42" i="1"/>
  <c r="J42" i="1"/>
  <c r="L42" i="1" s="1"/>
  <c r="K29" i="1"/>
  <c r="K27" i="1"/>
  <c r="K28" i="1"/>
  <c r="J28" i="1"/>
  <c r="G23" i="1"/>
  <c r="K62" i="1"/>
  <c r="K61" i="1"/>
  <c r="J62" i="1"/>
  <c r="J61" i="1"/>
  <c r="K52" i="1"/>
  <c r="K50" i="1"/>
  <c r="K51" i="1"/>
  <c r="J52" i="1"/>
  <c r="J51" i="1"/>
  <c r="J47" i="1"/>
  <c r="L47" i="1" s="1"/>
  <c r="G62" i="1"/>
  <c r="G61" i="1"/>
  <c r="D62" i="1"/>
  <c r="D61" i="1"/>
  <c r="G29" i="1"/>
  <c r="G27" i="1"/>
  <c r="G28" i="1"/>
  <c r="B7" i="1"/>
  <c r="B55" i="1"/>
  <c r="B16" i="1"/>
  <c r="B25" i="1"/>
  <c r="C16" i="1"/>
  <c r="H16" i="1"/>
  <c r="I16" i="1"/>
  <c r="K19" i="1"/>
  <c r="J19" i="1"/>
  <c r="L19" i="1" s="1"/>
  <c r="L16" i="1" s="1"/>
  <c r="H12" i="1"/>
  <c r="G14" i="1"/>
  <c r="G9" i="1"/>
  <c r="G7" i="1"/>
  <c r="J13" i="1"/>
  <c r="L13" i="1" s="1"/>
  <c r="K23" i="1"/>
  <c r="J23" i="1"/>
  <c r="L23" i="1" s="1"/>
  <c r="K22" i="1"/>
  <c r="K21" i="1"/>
  <c r="J22" i="1"/>
  <c r="J21" i="1" s="1"/>
  <c r="K18" i="1"/>
  <c r="J18" i="1"/>
  <c r="L18" i="1"/>
  <c r="K17" i="1"/>
  <c r="K16" i="1"/>
  <c r="J17" i="1"/>
  <c r="L17" i="1"/>
  <c r="J16" i="1"/>
  <c r="K14" i="1"/>
  <c r="J14" i="1"/>
  <c r="L14" i="1" s="1"/>
  <c r="K13" i="1"/>
  <c r="K12" i="1"/>
  <c r="K9" i="1"/>
  <c r="K25" i="1"/>
  <c r="K30" i="1"/>
  <c r="J9" i="1"/>
  <c r="J7" i="1" s="1"/>
  <c r="K8" i="1"/>
  <c r="J8" i="1"/>
  <c r="G22" i="1"/>
  <c r="G21" i="1"/>
  <c r="G17" i="1"/>
  <c r="G16" i="1"/>
  <c r="G13" i="1"/>
  <c r="G12" i="1"/>
  <c r="G8" i="1"/>
  <c r="G56" i="1"/>
  <c r="G55" i="1"/>
  <c r="G52" i="1"/>
  <c r="G50" i="1"/>
  <c r="G51" i="1"/>
  <c r="G47" i="1"/>
  <c r="G45" i="1"/>
  <c r="G44" i="1"/>
  <c r="G41" i="1"/>
  <c r="K56" i="1"/>
  <c r="J56" i="1"/>
  <c r="L56" i="1"/>
  <c r="K47" i="1"/>
  <c r="K45" i="1"/>
  <c r="J44" i="1"/>
  <c r="K41" i="1"/>
  <c r="J41" i="1"/>
  <c r="L41" i="1"/>
  <c r="D29" i="1"/>
  <c r="C21" i="1"/>
  <c r="D22" i="1"/>
  <c r="D21" i="1"/>
  <c r="H21" i="1"/>
  <c r="I21" i="1"/>
  <c r="B21" i="1"/>
  <c r="D17" i="1"/>
  <c r="D16" i="1"/>
  <c r="H50" i="1"/>
  <c r="H59" i="1" s="1"/>
  <c r="H64" i="1" s="1"/>
  <c r="H55" i="1"/>
  <c r="I55" i="1"/>
  <c r="I50" i="1"/>
  <c r="H27" i="1"/>
  <c r="I12" i="1"/>
  <c r="I25" i="1"/>
  <c r="I30" i="1"/>
  <c r="C55" i="1"/>
  <c r="K55" i="1"/>
  <c r="C50" i="1"/>
  <c r="C61" i="1"/>
  <c r="D44" i="1"/>
  <c r="D47" i="1"/>
  <c r="D51" i="1"/>
  <c r="D52" i="1"/>
  <c r="D56" i="1"/>
  <c r="D55" i="1"/>
  <c r="H61" i="1"/>
  <c r="I61" i="1"/>
  <c r="B50" i="1"/>
  <c r="B59" i="1"/>
  <c r="B64" i="1"/>
  <c r="B61" i="1"/>
  <c r="D28" i="1"/>
  <c r="D14" i="1"/>
  <c r="D9" i="1"/>
  <c r="D8" i="1"/>
  <c r="C7" i="1"/>
  <c r="C12" i="1"/>
  <c r="C25" i="1"/>
  <c r="C30" i="1"/>
  <c r="C27" i="1"/>
  <c r="D13" i="1"/>
  <c r="I27" i="1"/>
  <c r="B12" i="1"/>
  <c r="B27" i="1"/>
  <c r="D45" i="1"/>
  <c r="D41" i="1"/>
  <c r="D40" i="1"/>
  <c r="L8" i="1"/>
  <c r="D27" i="1"/>
  <c r="C59" i="1"/>
  <c r="C64" i="1"/>
  <c r="D7" i="1"/>
  <c r="F25" i="1"/>
  <c r="F30" i="1"/>
  <c r="K40" i="1"/>
  <c r="L22" i="1"/>
  <c r="D12" i="1"/>
  <c r="L28" i="1"/>
  <c r="F59" i="1"/>
  <c r="F64" i="1"/>
  <c r="D50" i="1"/>
  <c r="D59" i="1"/>
  <c r="D64" i="1"/>
  <c r="J27" i="1"/>
  <c r="B30" i="1"/>
  <c r="D25" i="1"/>
  <c r="D30" i="1"/>
  <c r="L62" i="1"/>
  <c r="L61" i="1"/>
  <c r="J55" i="1"/>
  <c r="L55" i="1"/>
  <c r="E59" i="1"/>
  <c r="E64" i="1"/>
  <c r="J40" i="1"/>
  <c r="G40" i="1"/>
  <c r="G59" i="1"/>
  <c r="G64" i="1"/>
  <c r="L40" i="1"/>
  <c r="G25" i="1"/>
  <c r="G30" i="1"/>
  <c r="E25" i="1"/>
  <c r="E30" i="1"/>
  <c r="O12" i="1" l="1"/>
  <c r="O27" i="1"/>
  <c r="O21" i="1"/>
  <c r="P21" i="1" s="1"/>
  <c r="M25" i="1"/>
  <c r="M30" i="1" s="1"/>
  <c r="N25" i="1"/>
  <c r="N30" i="1" s="1"/>
  <c r="O55" i="1"/>
  <c r="M64" i="1"/>
  <c r="N59" i="1"/>
  <c r="N64" i="1" s="1"/>
  <c r="O50" i="1"/>
  <c r="O59" i="1"/>
  <c r="L52" i="1"/>
  <c r="L51" i="1"/>
  <c r="J50" i="1"/>
  <c r="J59" i="1"/>
  <c r="J64" i="1" s="1"/>
  <c r="L45" i="1"/>
  <c r="K44" i="1"/>
  <c r="I59" i="1"/>
  <c r="I64" i="1" s="1"/>
  <c r="L12" i="1"/>
  <c r="J12" i="1"/>
  <c r="J25" i="1" s="1"/>
  <c r="J30" i="1" s="1"/>
  <c r="L21" i="1"/>
  <c r="H25" i="1"/>
  <c r="H30" i="1" s="1"/>
  <c r="L9" i="1"/>
  <c r="L7" i="1" s="1"/>
  <c r="L25" i="1" s="1"/>
  <c r="L30" i="1" s="1"/>
  <c r="O64" i="1" l="1"/>
  <c r="P64" i="1" s="1"/>
  <c r="P59" i="1"/>
  <c r="O25" i="1"/>
  <c r="L50" i="1"/>
  <c r="K59" i="1"/>
  <c r="K64" i="1" s="1"/>
  <c r="L44" i="1"/>
  <c r="L59" i="1" s="1"/>
  <c r="L64" i="1" s="1"/>
  <c r="L67" i="1" s="1"/>
  <c r="O30" i="1" l="1"/>
  <c r="P25" i="1"/>
  <c r="P30" i="1" l="1"/>
  <c r="O67" i="1"/>
</calcChain>
</file>

<file path=xl/sharedStrings.xml><?xml version="1.0" encoding="utf-8"?>
<sst xmlns="http://schemas.openxmlformats.org/spreadsheetml/2006/main" count="78" uniqueCount="49">
  <si>
    <t>Bevételek</t>
  </si>
  <si>
    <t>Kiadások</t>
  </si>
  <si>
    <t xml:space="preserve">   ebből: tárgyi eszköz értékesítés - áfa befizetés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</si>
  <si>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</si>
  <si>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</si>
  <si>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</si>
  <si>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</si>
  <si>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</si>
  <si>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</si>
  <si>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</si>
  <si>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</si>
  <si>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</si>
  <si>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</si>
  <si>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</si>
  <si>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</si>
  <si>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</si>
  <si>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</si>
  <si>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</si>
  <si>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</si>
  <si>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</si>
  <si>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</si>
  <si>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</si>
  <si>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</si>
  <si>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</si>
  <si>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</si>
  <si>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</si>
  <si>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</si>
  <si>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</si>
  <si>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</si>
  <si>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</si>
  <si>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</si>
  <si>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</si>
  <si>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Javasolt módosítás</t>
  </si>
  <si>
    <t>Összesen</t>
  </si>
  <si>
    <t>Hosszú lejáratú hitelek, kölcsönök felvétele</t>
  </si>
  <si>
    <t>Egyéb felhalmozási célú támogatások bevételei áht-n belül</t>
  </si>
  <si>
    <t>Felhalmozási kiadáshoz kapcsolódó áfa visszatérülés</t>
  </si>
  <si>
    <t>Hosszú lejáratú hitelek, kölcsönök törlesztése</t>
  </si>
  <si>
    <t>Egyéb tárgyi eszközök értékesítése</t>
  </si>
  <si>
    <t>Egyéb felhalmozási célú átvett pénzeszközök</t>
  </si>
  <si>
    <t>Részesedések értékesítése</t>
  </si>
  <si>
    <t xml:space="preserve">               tárgyi eszköz fordított adója-áfa befizetés</t>
  </si>
  <si>
    <t>Első lakáshoz jutók támogatása</t>
  </si>
  <si>
    <t>1/2023.(I.27.) önk.rendelet eredeti ei.</t>
  </si>
  <si>
    <t>16/2023.(X.12.) önk rend módosított ei</t>
  </si>
  <si>
    <r>
      <t>Komárom Város</t>
    </r>
    <r>
      <rPr>
        <sz val="11"/>
        <rFont val="Arial CE"/>
        <charset val="238"/>
      </rPr>
      <t xml:space="preserve"> </t>
    </r>
    <r>
      <rPr>
        <u/>
        <sz val="10"/>
        <rFont val="Arial CE"/>
        <charset val="238"/>
      </rPr>
      <t>2023. évi   felhalmozási célú</t>
    </r>
    <r>
      <rPr>
        <sz val="10"/>
        <rFont val="Arial CE"/>
        <charset val="238"/>
      </rPr>
      <t xml:space="preserve"> bevételei és kiadásai</t>
    </r>
  </si>
  <si>
    <t>Teljesítés</t>
  </si>
  <si>
    <t>Teljesítésítés%-a</t>
  </si>
  <si>
    <t>3/2024.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</si>
</sst>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u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/>
    <xf numFmtId="3" fontId="5" fillId="0" borderId="1" xfId="0" applyNumberFormat="1" applyFont="1" applyBorder="1"/>
    <xf numFmtId="3" fontId="5" fillId="0" borderId="2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3" fontId="6" fillId="0" borderId="0" xfId="0" applyNumberFormat="1" applyFont="1"/>
    <xf numFmtId="3" fontId="6" fillId="0" borderId="4" xfId="0" applyNumberFormat="1" applyFont="1" applyBorder="1"/>
    <xf numFmtId="0" fontId="6" fillId="0" borderId="4" xfId="0" applyFont="1" applyBorder="1"/>
    <xf numFmtId="0" fontId="5" fillId="0" borderId="3" xfId="0" applyFont="1" applyBorder="1"/>
    <xf numFmtId="3" fontId="5" fillId="0" borderId="3" xfId="0" applyNumberFormat="1" applyFont="1" applyBorder="1"/>
    <xf numFmtId="3" fontId="5" fillId="0" borderId="0" xfId="0" applyNumberFormat="1" applyFont="1"/>
    <xf numFmtId="3" fontId="5" fillId="0" borderId="4" xfId="0" applyNumberFormat="1" applyFont="1" applyBorder="1"/>
    <xf numFmtId="0" fontId="6" fillId="0" borderId="5" xfId="0" applyFont="1" applyBorder="1"/>
    <xf numFmtId="3" fontId="6" fillId="0" borderId="5" xfId="0" applyNumberFormat="1" applyFont="1" applyBorder="1"/>
    <xf numFmtId="3" fontId="6" fillId="0" borderId="6" xfId="0" applyNumberFormat="1" applyFont="1" applyBorder="1"/>
    <xf numFmtId="0" fontId="6" fillId="0" borderId="7" xfId="0" applyFont="1" applyBorder="1"/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0" fontId="6" fillId="0" borderId="10" xfId="0" applyFont="1" applyBorder="1"/>
    <xf numFmtId="3" fontId="6" fillId="0" borderId="5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 wrapText="1"/>
    </xf>
    <xf numFmtId="3" fontId="5" fillId="0" borderId="5" xfId="0" applyNumberFormat="1" applyFont="1" applyBorder="1" applyAlignment="1">
      <alignment vertical="center" wrapText="1"/>
    </xf>
    <xf numFmtId="0" fontId="5" fillId="0" borderId="8" xfId="0" applyFont="1" applyBorder="1"/>
    <xf numFmtId="0" fontId="6" fillId="0" borderId="11" xfId="0" applyFont="1" applyBorder="1"/>
    <xf numFmtId="0" fontId="6" fillId="0" borderId="9" xfId="0" applyFont="1" applyBorder="1"/>
    <xf numFmtId="0" fontId="5" fillId="0" borderId="9" xfId="0" applyFont="1" applyBorder="1"/>
    <xf numFmtId="0" fontId="7" fillId="0" borderId="9" xfId="0" applyFont="1" applyBorder="1"/>
    <xf numFmtId="3" fontId="7" fillId="0" borderId="3" xfId="0" applyNumberFormat="1" applyFont="1" applyBorder="1"/>
    <xf numFmtId="0" fontId="7" fillId="0" borderId="0" xfId="0" applyFont="1"/>
    <xf numFmtId="0" fontId="5" fillId="0" borderId="10" xfId="0" applyFont="1" applyBorder="1"/>
    <xf numFmtId="3" fontId="5" fillId="0" borderId="5" xfId="0" applyNumberFormat="1" applyFont="1" applyBorder="1"/>
    <xf numFmtId="0" fontId="6" fillId="0" borderId="6" xfId="0" applyFont="1" applyBorder="1"/>
    <xf numFmtId="0" fontId="5" fillId="0" borderId="9" xfId="0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 wrapText="1"/>
    </xf>
    <xf numFmtId="3" fontId="5" fillId="0" borderId="4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7" fillId="2" borderId="9" xfId="0" applyFont="1" applyFill="1" applyBorder="1"/>
    <xf numFmtId="0" fontId="7" fillId="2" borderId="0" xfId="0" applyFont="1" applyFill="1"/>
    <xf numFmtId="3" fontId="7" fillId="2" borderId="3" xfId="0" applyNumberFormat="1" applyFont="1" applyFill="1" applyBorder="1"/>
    <xf numFmtId="3" fontId="7" fillId="0" borderId="4" xfId="0" applyNumberFormat="1" applyFont="1" applyBorder="1"/>
    <xf numFmtId="0" fontId="7" fillId="0" borderId="3" xfId="0" applyFont="1" applyBorder="1"/>
    <xf numFmtId="0" fontId="1" fillId="0" borderId="3" xfId="0" applyFont="1" applyBorder="1"/>
    <xf numFmtId="0" fontId="5" fillId="0" borderId="0" xfId="0" applyFont="1" applyAlignment="1">
      <alignment horizontal="right"/>
    </xf>
    <xf numFmtId="0" fontId="5" fillId="0" borderId="0" xfId="0" applyFont="1"/>
    <xf numFmtId="2" fontId="1" fillId="0" borderId="3" xfId="0" applyNumberFormat="1" applyFont="1" applyBorder="1"/>
    <xf numFmtId="2" fontId="1" fillId="0" borderId="1" xfId="0" applyNumberFormat="1" applyFont="1" applyBorder="1"/>
    <xf numFmtId="0" fontId="2" fillId="0" borderId="0" xfId="0" applyFont="1" applyAlignment="1">
      <alignment horizontal="center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5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vertical="center" wrapText="1"/>
    </xf>
    <xf numFmtId="3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3" fontId="5" fillId="0" borderId="11" xfId="0" applyNumberFormat="1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 wrapText="1"/>
    </xf>
    <xf numFmtId="43" fontId="1" fillId="0" borderId="1" xfId="1" applyFont="1" applyBorder="1" applyAlignment="1">
      <alignment horizontal="center" vertical="center"/>
    </xf>
    <xf numFmtId="43" fontId="1" fillId="0" borderId="5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9"/>
  <sheetViews>
    <sheetView tabSelected="1" zoomScaleNormal="100" workbookViewId="0">
      <selection activeCell="J37" sqref="J37:L37"/>
    </sheetView>
  </sheetViews>
  <sheetFormatPr defaultRowHeight="12.75" x14ac:dyDescent="0.2"/>
  <cols>
    <col min="1" max="1" width="47.85546875" style="1" customWidth="1"/>
    <col min="2" max="3" width="10.7109375" style="1" customWidth="1"/>
    <col min="4" max="4" width="11.140625" style="1" customWidth="1"/>
    <col min="5" max="7" width="11.140625" style="1" hidden="1" customWidth="1"/>
    <col min="8" max="9" width="10.7109375" style="1" hidden="1" customWidth="1"/>
    <col min="10" max="12" width="10.7109375" style="1" customWidth="1"/>
    <col min="13" max="16384" width="9.140625" style="1"/>
  </cols>
  <sheetData>
    <row r="1" spans="1:16" x14ac:dyDescent="0.2">
      <c r="I1" s="2"/>
      <c r="J1" s="2"/>
      <c r="P1" s="2" t="s">
        <v>11</v>
      </c>
    </row>
    <row r="2" spans="1:16" ht="14.25" x14ac:dyDescent="0.2">
      <c r="A2" s="56" t="s">
        <v>45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">
      <c r="I3" s="2"/>
      <c r="J3" s="2"/>
      <c r="P3" s="2" t="s">
        <v>9</v>
      </c>
    </row>
    <row r="4" spans="1:16" ht="23.25" customHeight="1" x14ac:dyDescent="0.2">
      <c r="A4" s="65" t="s">
        <v>0</v>
      </c>
      <c r="B4" s="65" t="s">
        <v>6</v>
      </c>
      <c r="C4" s="65" t="s">
        <v>7</v>
      </c>
      <c r="D4" s="65" t="s">
        <v>43</v>
      </c>
      <c r="E4" s="68" t="s">
        <v>44</v>
      </c>
      <c r="F4" s="68"/>
      <c r="G4" s="68"/>
      <c r="H4" s="68" t="s">
        <v>32</v>
      </c>
      <c r="I4" s="68"/>
      <c r="J4" s="68" t="s">
        <v>48</v>
      </c>
      <c r="K4" s="68"/>
      <c r="L4" s="68"/>
      <c r="M4" s="68" t="s">
        <v>46</v>
      </c>
      <c r="N4" s="68"/>
      <c r="O4" s="68"/>
      <c r="P4" s="79" t="s">
        <v>47</v>
      </c>
    </row>
    <row r="5" spans="1:16" ht="12" customHeight="1" x14ac:dyDescent="0.2">
      <c r="A5" s="66"/>
      <c r="B5" s="66"/>
      <c r="C5" s="66"/>
      <c r="D5" s="66"/>
      <c r="E5" s="65" t="s">
        <v>6</v>
      </c>
      <c r="F5" s="65" t="s">
        <v>7</v>
      </c>
      <c r="G5" s="65" t="s">
        <v>33</v>
      </c>
      <c r="H5" s="65" t="s">
        <v>6</v>
      </c>
      <c r="I5" s="65" t="s">
        <v>7</v>
      </c>
      <c r="J5" s="65" t="s">
        <v>6</v>
      </c>
      <c r="K5" s="65" t="s">
        <v>7</v>
      </c>
      <c r="L5" s="65" t="s">
        <v>33</v>
      </c>
      <c r="M5" s="65" t="s">
        <v>6</v>
      </c>
      <c r="N5" s="65" t="s">
        <v>7</v>
      </c>
      <c r="O5" s="65" t="s">
        <v>33</v>
      </c>
      <c r="P5" s="80"/>
    </row>
    <row r="6" spans="1:16" ht="35.25" customHeight="1" x14ac:dyDescent="0.2">
      <c r="A6" s="67"/>
      <c r="B6" s="67"/>
      <c r="C6" s="67"/>
      <c r="D6" s="67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80"/>
    </row>
    <row r="7" spans="1:16" x14ac:dyDescent="0.2">
      <c r="A7" s="4" t="s">
        <v>27</v>
      </c>
      <c r="B7" s="5">
        <f>SUM(B8:B9)</f>
        <v>157734</v>
      </c>
      <c r="C7" s="5">
        <f t="shared" ref="C7:O7" si="0">SUM(C8:C9)</f>
        <v>0</v>
      </c>
      <c r="D7" s="5">
        <f t="shared" si="0"/>
        <v>157734</v>
      </c>
      <c r="E7" s="5">
        <f>SUM(E8:E9)</f>
        <v>1194074</v>
      </c>
      <c r="F7" s="5">
        <f>SUM(F8:F9)</f>
        <v>0</v>
      </c>
      <c r="G7" s="5">
        <f t="shared" si="0"/>
        <v>1194074</v>
      </c>
      <c r="H7" s="5">
        <f t="shared" si="0"/>
        <v>-156167</v>
      </c>
      <c r="I7" s="6">
        <f t="shared" si="0"/>
        <v>0</v>
      </c>
      <c r="J7" s="5">
        <f t="shared" si="0"/>
        <v>1037907</v>
      </c>
      <c r="K7" s="6">
        <f t="shared" si="0"/>
        <v>0</v>
      </c>
      <c r="L7" s="5">
        <f t="shared" si="0"/>
        <v>1037907</v>
      </c>
      <c r="M7" s="5">
        <f t="shared" si="0"/>
        <v>1037906</v>
      </c>
      <c r="N7" s="5">
        <f t="shared" si="0"/>
        <v>0</v>
      </c>
      <c r="O7" s="5">
        <f t="shared" si="0"/>
        <v>1037906</v>
      </c>
      <c r="P7" s="54">
        <f t="shared" ref="P7" si="1">+O7/L7*100</f>
        <v>99.999903652254005</v>
      </c>
    </row>
    <row r="8" spans="1:16" x14ac:dyDescent="0.2">
      <c r="A8" s="7" t="s">
        <v>21</v>
      </c>
      <c r="B8" s="8"/>
      <c r="C8" s="9"/>
      <c r="D8" s="8">
        <f>SUM(B8:C8)</f>
        <v>0</v>
      </c>
      <c r="E8" s="8"/>
      <c r="F8" s="9"/>
      <c r="G8" s="8">
        <f>SUM(E8:F8)</f>
        <v>0</v>
      </c>
      <c r="H8" s="8"/>
      <c r="I8" s="11"/>
      <c r="J8" s="8">
        <f>SUM(E8,H8)</f>
        <v>0</v>
      </c>
      <c r="K8" s="8">
        <f>SUM(F8,I8)</f>
        <v>0</v>
      </c>
      <c r="L8" s="8">
        <f>SUM(J8:K8)</f>
        <v>0</v>
      </c>
      <c r="M8" s="8"/>
      <c r="N8" s="8"/>
      <c r="O8" s="8">
        <f>+M8+N8</f>
        <v>0</v>
      </c>
      <c r="P8" s="54"/>
    </row>
    <row r="9" spans="1:16" x14ac:dyDescent="0.2">
      <c r="A9" s="7" t="s">
        <v>35</v>
      </c>
      <c r="B9" s="8">
        <v>157734</v>
      </c>
      <c r="C9" s="9"/>
      <c r="D9" s="8">
        <f>SUM(B9:C9)</f>
        <v>157734</v>
      </c>
      <c r="E9" s="8">
        <v>1194074</v>
      </c>
      <c r="F9" s="9"/>
      <c r="G9" s="8">
        <f>SUM(E9:F9)</f>
        <v>1194074</v>
      </c>
      <c r="H9" s="8">
        <v>-156167</v>
      </c>
      <c r="I9" s="9"/>
      <c r="J9" s="8">
        <f>SUM(E9,H9)</f>
        <v>1037907</v>
      </c>
      <c r="K9" s="8">
        <f>SUM(F9,I9)</f>
        <v>0</v>
      </c>
      <c r="L9" s="8">
        <f>SUM(J9:K9)</f>
        <v>1037907</v>
      </c>
      <c r="M9" s="8">
        <v>1037906</v>
      </c>
      <c r="N9" s="8"/>
      <c r="O9" s="8">
        <f>+M9+N9</f>
        <v>1037906</v>
      </c>
      <c r="P9" s="54">
        <f>+O9/L9*100</f>
        <v>99.999903652254005</v>
      </c>
    </row>
    <row r="10" spans="1:16" x14ac:dyDescent="0.2">
      <c r="A10" s="7"/>
      <c r="B10" s="8"/>
      <c r="C10" s="9"/>
      <c r="D10" s="8"/>
      <c r="E10" s="8"/>
      <c r="F10" s="9"/>
      <c r="G10" s="8"/>
      <c r="H10" s="7"/>
      <c r="I10" s="11"/>
      <c r="J10" s="7"/>
      <c r="K10" s="11"/>
      <c r="L10" s="7"/>
      <c r="M10" s="7"/>
      <c r="N10" s="7"/>
      <c r="O10" s="7"/>
      <c r="P10" s="54"/>
    </row>
    <row r="11" spans="1:16" x14ac:dyDescent="0.2">
      <c r="A11" s="7"/>
      <c r="B11" s="8"/>
      <c r="C11" s="9"/>
      <c r="D11" s="8"/>
      <c r="E11" s="8"/>
      <c r="F11" s="9"/>
      <c r="G11" s="8"/>
      <c r="H11" s="7"/>
      <c r="I11" s="11"/>
      <c r="J11" s="7"/>
      <c r="K11" s="11"/>
      <c r="L11" s="7"/>
      <c r="M11" s="7"/>
      <c r="N11" s="7"/>
      <c r="O11" s="7"/>
      <c r="P11" s="54"/>
    </row>
    <row r="12" spans="1:16" x14ac:dyDescent="0.2">
      <c r="A12" s="12" t="s">
        <v>22</v>
      </c>
      <c r="B12" s="13">
        <f t="shared" ref="B12:O12" si="2">SUM(B13:B14)</f>
        <v>3355467</v>
      </c>
      <c r="C12" s="14">
        <f t="shared" si="2"/>
        <v>0</v>
      </c>
      <c r="D12" s="13">
        <f t="shared" si="2"/>
        <v>3355467</v>
      </c>
      <c r="E12" s="13">
        <f>SUM(E13:E14)</f>
        <v>3085487</v>
      </c>
      <c r="F12" s="14">
        <f>SUM(F13:F14)</f>
        <v>0</v>
      </c>
      <c r="G12" s="13">
        <f t="shared" si="2"/>
        <v>3085487</v>
      </c>
      <c r="H12" s="13">
        <f t="shared" si="2"/>
        <v>-2840677</v>
      </c>
      <c r="I12" s="15">
        <f t="shared" si="2"/>
        <v>0</v>
      </c>
      <c r="J12" s="13">
        <f t="shared" si="2"/>
        <v>244810</v>
      </c>
      <c r="K12" s="15">
        <f t="shared" si="2"/>
        <v>0</v>
      </c>
      <c r="L12" s="13">
        <f t="shared" si="2"/>
        <v>244810</v>
      </c>
      <c r="M12" s="13">
        <f t="shared" si="2"/>
        <v>92541</v>
      </c>
      <c r="N12" s="13">
        <f t="shared" si="2"/>
        <v>0</v>
      </c>
      <c r="O12" s="13">
        <f t="shared" si="2"/>
        <v>92541</v>
      </c>
      <c r="P12" s="54">
        <f t="shared" ref="P12:P23" si="3">+O12/L12*100</f>
        <v>37.801151913729015</v>
      </c>
    </row>
    <row r="13" spans="1:16" x14ac:dyDescent="0.2">
      <c r="A13" s="7" t="s">
        <v>30</v>
      </c>
      <c r="B13" s="8">
        <v>2611914</v>
      </c>
      <c r="C13" s="9"/>
      <c r="D13" s="8">
        <f>SUM(B13:C13)</f>
        <v>2611914</v>
      </c>
      <c r="E13" s="8">
        <v>2341914</v>
      </c>
      <c r="F13" s="9"/>
      <c r="G13" s="8">
        <f>SUM(E13:F13)</f>
        <v>2341914</v>
      </c>
      <c r="H13" s="8">
        <v>-2255000</v>
      </c>
      <c r="I13" s="11"/>
      <c r="J13" s="8">
        <f>SUM(E13,H13)</f>
        <v>86914</v>
      </c>
      <c r="K13" s="8">
        <f>SUM(F13,I13)</f>
        <v>0</v>
      </c>
      <c r="L13" s="8">
        <f>SUM(J13:K13)</f>
        <v>86914</v>
      </c>
      <c r="M13" s="8">
        <v>20223</v>
      </c>
      <c r="N13" s="7"/>
      <c r="O13" s="8">
        <f>+M13+N13</f>
        <v>20223</v>
      </c>
      <c r="P13" s="54">
        <f t="shared" si="3"/>
        <v>23.267827967876293</v>
      </c>
    </row>
    <row r="14" spans="1:16" x14ac:dyDescent="0.2">
      <c r="A14" s="7" t="s">
        <v>36</v>
      </c>
      <c r="B14" s="8">
        <v>743553</v>
      </c>
      <c r="C14" s="9"/>
      <c r="D14" s="8">
        <f>SUM(B14:C14)</f>
        <v>743553</v>
      </c>
      <c r="E14" s="8">
        <v>743573</v>
      </c>
      <c r="F14" s="9"/>
      <c r="G14" s="8">
        <f>SUM(E14:F14)</f>
        <v>743573</v>
      </c>
      <c r="H14" s="8">
        <v>-585677</v>
      </c>
      <c r="I14" s="11"/>
      <c r="J14" s="8">
        <f>SUM(E14,H14)</f>
        <v>157896</v>
      </c>
      <c r="K14" s="8">
        <f>SUM(F14,I14)</f>
        <v>0</v>
      </c>
      <c r="L14" s="8">
        <f>SUM(J14:K14)</f>
        <v>157896</v>
      </c>
      <c r="M14" s="8">
        <v>72318</v>
      </c>
      <c r="N14" s="7"/>
      <c r="O14" s="8">
        <f>+M14+N14</f>
        <v>72318</v>
      </c>
      <c r="P14" s="54">
        <f t="shared" si="3"/>
        <v>45.801033591731269</v>
      </c>
    </row>
    <row r="15" spans="1:16" x14ac:dyDescent="0.2">
      <c r="A15" s="12"/>
      <c r="B15" s="13"/>
      <c r="C15" s="14"/>
      <c r="D15" s="8"/>
      <c r="E15" s="13"/>
      <c r="F15" s="14"/>
      <c r="G15" s="8"/>
      <c r="H15" s="7"/>
      <c r="I15" s="11"/>
      <c r="J15" s="7"/>
      <c r="K15" s="11"/>
      <c r="L15" s="7"/>
      <c r="M15" s="7"/>
      <c r="N15" s="7"/>
      <c r="O15" s="7"/>
      <c r="P15" s="54"/>
    </row>
    <row r="16" spans="1:16" x14ac:dyDescent="0.2">
      <c r="A16" s="12" t="s">
        <v>23</v>
      </c>
      <c r="B16" s="13">
        <f>SUM(B17:B19)</f>
        <v>10774456</v>
      </c>
      <c r="C16" s="13">
        <f t="shared" ref="C16:O16" si="4">SUM(C17:C19)</f>
        <v>0</v>
      </c>
      <c r="D16" s="13">
        <f t="shared" si="4"/>
        <v>10774456</v>
      </c>
      <c r="E16" s="13">
        <f>SUM(E17:E19)</f>
        <v>9774456</v>
      </c>
      <c r="F16" s="13">
        <f>SUM(F17:F19)</f>
        <v>0</v>
      </c>
      <c r="G16" s="13">
        <f t="shared" si="4"/>
        <v>9774456</v>
      </c>
      <c r="H16" s="13">
        <f t="shared" si="4"/>
        <v>-8551721</v>
      </c>
      <c r="I16" s="15">
        <f t="shared" si="4"/>
        <v>0</v>
      </c>
      <c r="J16" s="13">
        <f t="shared" si="4"/>
        <v>1222735</v>
      </c>
      <c r="K16" s="13">
        <f t="shared" si="4"/>
        <v>0</v>
      </c>
      <c r="L16" s="13">
        <f t="shared" si="4"/>
        <v>1222735</v>
      </c>
      <c r="M16" s="13">
        <f t="shared" si="4"/>
        <v>678987</v>
      </c>
      <c r="N16" s="13">
        <f t="shared" si="4"/>
        <v>0</v>
      </c>
      <c r="O16" s="13">
        <f t="shared" si="4"/>
        <v>678987</v>
      </c>
      <c r="P16" s="54">
        <f t="shared" si="3"/>
        <v>55.530184381734394</v>
      </c>
    </row>
    <row r="17" spans="1:16" x14ac:dyDescent="0.2">
      <c r="A17" s="7" t="s">
        <v>24</v>
      </c>
      <c r="B17" s="8">
        <v>10774456</v>
      </c>
      <c r="C17" s="9"/>
      <c r="D17" s="8">
        <f>SUM(B17:C17)</f>
        <v>10774456</v>
      </c>
      <c r="E17" s="8">
        <v>9774456</v>
      </c>
      <c r="F17" s="9"/>
      <c r="G17" s="8">
        <f>SUM(E17:F17)</f>
        <v>9774456</v>
      </c>
      <c r="H17" s="8">
        <v>-8552134</v>
      </c>
      <c r="I17" s="11"/>
      <c r="J17" s="8">
        <f t="shared" ref="J17:K19" si="5">SUM(E17,H17)</f>
        <v>1222322</v>
      </c>
      <c r="K17" s="8">
        <f t="shared" si="5"/>
        <v>0</v>
      </c>
      <c r="L17" s="8">
        <f>SUM(J17:K17)</f>
        <v>1222322</v>
      </c>
      <c r="M17" s="8">
        <v>678575</v>
      </c>
      <c r="N17" s="8"/>
      <c r="O17" s="8">
        <f>+M17+N17</f>
        <v>678575</v>
      </c>
      <c r="P17" s="54">
        <f t="shared" si="3"/>
        <v>55.51524066489845</v>
      </c>
    </row>
    <row r="18" spans="1:16" x14ac:dyDescent="0.2">
      <c r="A18" s="7" t="s">
        <v>38</v>
      </c>
      <c r="B18" s="8"/>
      <c r="C18" s="9"/>
      <c r="D18" s="8"/>
      <c r="E18" s="8"/>
      <c r="F18" s="9"/>
      <c r="G18" s="8"/>
      <c r="H18" s="7"/>
      <c r="I18" s="11"/>
      <c r="J18" s="8">
        <f t="shared" si="5"/>
        <v>0</v>
      </c>
      <c r="K18" s="8">
        <f t="shared" si="5"/>
        <v>0</v>
      </c>
      <c r="L18" s="8">
        <f>SUM(J18:K18)</f>
        <v>0</v>
      </c>
      <c r="M18" s="8"/>
      <c r="N18" s="8"/>
      <c r="O18" s="8">
        <f t="shared" ref="O18:O19" si="6">+M18+N18</f>
        <v>0</v>
      </c>
      <c r="P18" s="54"/>
    </row>
    <row r="19" spans="1:16" x14ac:dyDescent="0.2">
      <c r="A19" s="7" t="s">
        <v>40</v>
      </c>
      <c r="B19" s="8"/>
      <c r="C19" s="9"/>
      <c r="D19" s="8"/>
      <c r="E19" s="8"/>
      <c r="F19" s="9"/>
      <c r="G19" s="8"/>
      <c r="H19" s="7">
        <v>413</v>
      </c>
      <c r="I19" s="11"/>
      <c r="J19" s="8">
        <f t="shared" si="5"/>
        <v>413</v>
      </c>
      <c r="K19" s="8">
        <f t="shared" si="5"/>
        <v>0</v>
      </c>
      <c r="L19" s="8">
        <f>SUM(J19:K19)</f>
        <v>413</v>
      </c>
      <c r="M19" s="8">
        <v>412</v>
      </c>
      <c r="N19" s="8"/>
      <c r="O19" s="8">
        <f t="shared" si="6"/>
        <v>412</v>
      </c>
      <c r="P19" s="54">
        <f t="shared" si="3"/>
        <v>99.757869249394673</v>
      </c>
    </row>
    <row r="20" spans="1:16" x14ac:dyDescent="0.2">
      <c r="A20" s="7"/>
      <c r="B20" s="8"/>
      <c r="C20" s="9"/>
      <c r="D20" s="8"/>
      <c r="E20" s="8"/>
      <c r="F20" s="9"/>
      <c r="G20" s="8"/>
      <c r="H20" s="7"/>
      <c r="I20" s="11"/>
      <c r="J20" s="7"/>
      <c r="K20" s="11"/>
      <c r="L20" s="7"/>
      <c r="M20" s="7"/>
      <c r="N20" s="7"/>
      <c r="O20" s="7"/>
      <c r="P20" s="54"/>
    </row>
    <row r="21" spans="1:16" x14ac:dyDescent="0.2">
      <c r="A21" s="12" t="s">
        <v>25</v>
      </c>
      <c r="B21" s="13">
        <f>SUM(B22:B23)</f>
        <v>0</v>
      </c>
      <c r="C21" s="13">
        <f t="shared" ref="C21:O21" si="7">SUM(C22:C23)</f>
        <v>0</v>
      </c>
      <c r="D21" s="13">
        <f t="shared" si="7"/>
        <v>0</v>
      </c>
      <c r="E21" s="13">
        <f>SUM(E22:E23)</f>
        <v>0</v>
      </c>
      <c r="F21" s="13">
        <f>SUM(F22:F23)</f>
        <v>0</v>
      </c>
      <c r="G21" s="13">
        <f t="shared" si="7"/>
        <v>0</v>
      </c>
      <c r="H21" s="13">
        <f t="shared" si="7"/>
        <v>5625</v>
      </c>
      <c r="I21" s="15">
        <f t="shared" si="7"/>
        <v>0</v>
      </c>
      <c r="J21" s="13">
        <f t="shared" si="7"/>
        <v>5625</v>
      </c>
      <c r="K21" s="13">
        <f t="shared" si="7"/>
        <v>0</v>
      </c>
      <c r="L21" s="13">
        <f t="shared" si="7"/>
        <v>5625</v>
      </c>
      <c r="M21" s="13">
        <f t="shared" si="7"/>
        <v>4660</v>
      </c>
      <c r="N21" s="13">
        <f t="shared" si="7"/>
        <v>964</v>
      </c>
      <c r="O21" s="13">
        <f t="shared" si="7"/>
        <v>5624</v>
      </c>
      <c r="P21" s="54">
        <f t="shared" si="3"/>
        <v>99.982222222222219</v>
      </c>
    </row>
    <row r="22" spans="1:16" ht="12.75" customHeight="1" x14ac:dyDescent="0.2">
      <c r="A22" s="7" t="s">
        <v>26</v>
      </c>
      <c r="B22" s="8"/>
      <c r="C22" s="9"/>
      <c r="D22" s="8">
        <f>SUM(B22:C22)</f>
        <v>0</v>
      </c>
      <c r="E22" s="8"/>
      <c r="F22" s="9"/>
      <c r="G22" s="8">
        <f>SUM(E22:F22)</f>
        <v>0</v>
      </c>
      <c r="H22" s="7">
        <v>2952</v>
      </c>
      <c r="I22" s="10"/>
      <c r="J22" s="8">
        <f>SUM(E22,H22)</f>
        <v>2952</v>
      </c>
      <c r="K22" s="8">
        <f>SUM(F22,I22)</f>
        <v>0</v>
      </c>
      <c r="L22" s="8">
        <f>SUM(J22:K22)</f>
        <v>2952</v>
      </c>
      <c r="M22" s="8">
        <v>2951</v>
      </c>
      <c r="N22" s="8"/>
      <c r="O22" s="8">
        <f t="shared" ref="O22:O23" si="8">+M22+N22</f>
        <v>2951</v>
      </c>
      <c r="P22" s="54">
        <f t="shared" si="3"/>
        <v>99.96612466124661</v>
      </c>
    </row>
    <row r="23" spans="1:16" x14ac:dyDescent="0.2">
      <c r="A23" s="7" t="s">
        <v>39</v>
      </c>
      <c r="B23" s="8"/>
      <c r="C23" s="9"/>
      <c r="D23" s="8"/>
      <c r="E23" s="8"/>
      <c r="F23" s="9"/>
      <c r="G23" s="8">
        <f>SUM(E23:F23)</f>
        <v>0</v>
      </c>
      <c r="H23" s="8">
        <v>2673</v>
      </c>
      <c r="I23" s="10"/>
      <c r="J23" s="8">
        <f>SUM(E23,H23)</f>
        <v>2673</v>
      </c>
      <c r="K23" s="8">
        <f>SUM(F23,I23)</f>
        <v>0</v>
      </c>
      <c r="L23" s="8">
        <f>SUM(J23:K23)</f>
        <v>2673</v>
      </c>
      <c r="M23" s="8">
        <v>1709</v>
      </c>
      <c r="N23" s="8">
        <v>964</v>
      </c>
      <c r="O23" s="8">
        <f t="shared" si="8"/>
        <v>2673</v>
      </c>
      <c r="P23" s="54">
        <f t="shared" si="3"/>
        <v>100</v>
      </c>
    </row>
    <row r="24" spans="1:16" x14ac:dyDescent="0.2">
      <c r="A24" s="16"/>
      <c r="B24" s="17"/>
      <c r="C24" s="18"/>
      <c r="D24" s="17"/>
      <c r="E24" s="17"/>
      <c r="F24" s="18"/>
      <c r="G24" s="8"/>
      <c r="H24" s="7"/>
      <c r="I24" s="19"/>
      <c r="J24" s="7"/>
      <c r="K24" s="19"/>
      <c r="L24" s="16"/>
      <c r="M24" s="7"/>
      <c r="N24" s="7"/>
      <c r="O24" s="7"/>
      <c r="P24" s="51"/>
    </row>
    <row r="25" spans="1:16" x14ac:dyDescent="0.2">
      <c r="A25" s="69" t="s">
        <v>12</v>
      </c>
      <c r="B25" s="57">
        <f t="shared" ref="B25:L25" si="9">SUM(B7,B12,B16,B21)</f>
        <v>14287657</v>
      </c>
      <c r="C25" s="57">
        <f t="shared" si="9"/>
        <v>0</v>
      </c>
      <c r="D25" s="57">
        <f t="shared" si="9"/>
        <v>14287657</v>
      </c>
      <c r="E25" s="57">
        <f>SUM(E7,E12,E16,E21)</f>
        <v>14054017</v>
      </c>
      <c r="F25" s="57">
        <f>SUM(F7,F12,F16,F21)</f>
        <v>0</v>
      </c>
      <c r="G25" s="57">
        <f t="shared" si="9"/>
        <v>14054017</v>
      </c>
      <c r="H25" s="57">
        <f t="shared" si="9"/>
        <v>-11542940</v>
      </c>
      <c r="I25" s="59">
        <f t="shared" si="9"/>
        <v>0</v>
      </c>
      <c r="J25" s="57">
        <f t="shared" si="9"/>
        <v>2511077</v>
      </c>
      <c r="K25" s="59">
        <f t="shared" si="9"/>
        <v>0</v>
      </c>
      <c r="L25" s="57">
        <f t="shared" si="9"/>
        <v>2511077</v>
      </c>
      <c r="M25" s="57">
        <f t="shared" ref="M25:N25" si="10">SUM(M7,M12,M16,M21)</f>
        <v>1814094</v>
      </c>
      <c r="N25" s="57">
        <f t="shared" si="10"/>
        <v>964</v>
      </c>
      <c r="O25" s="57">
        <f t="shared" ref="O25" si="11">SUM(O7,O12,O16,O21)</f>
        <v>1815058</v>
      </c>
      <c r="P25" s="77">
        <f>+O25/L25*100</f>
        <v>72.28205268098111</v>
      </c>
    </row>
    <row r="26" spans="1:16" x14ac:dyDescent="0.2">
      <c r="A26" s="70"/>
      <c r="B26" s="58"/>
      <c r="C26" s="58"/>
      <c r="D26" s="58"/>
      <c r="E26" s="58"/>
      <c r="F26" s="58"/>
      <c r="G26" s="58"/>
      <c r="H26" s="58"/>
      <c r="I26" s="60"/>
      <c r="J26" s="58"/>
      <c r="K26" s="60"/>
      <c r="L26" s="58"/>
      <c r="M26" s="58"/>
      <c r="N26" s="58"/>
      <c r="O26" s="58"/>
      <c r="P26" s="78"/>
    </row>
    <row r="27" spans="1:16" x14ac:dyDescent="0.2">
      <c r="A27" s="22" t="s">
        <v>13</v>
      </c>
      <c r="B27" s="20">
        <f>SUM(B28:B29)</f>
        <v>39993</v>
      </c>
      <c r="C27" s="20">
        <f t="shared" ref="C27:O27" si="12">SUM(C28:C29)</f>
        <v>0</v>
      </c>
      <c r="D27" s="20">
        <f t="shared" si="12"/>
        <v>39993</v>
      </c>
      <c r="E27" s="20">
        <f>SUM(E28:E29)</f>
        <v>108913</v>
      </c>
      <c r="F27" s="20">
        <f>SUM(F28:F29)</f>
        <v>0</v>
      </c>
      <c r="G27" s="20">
        <f t="shared" si="12"/>
        <v>108913</v>
      </c>
      <c r="H27" s="20">
        <f t="shared" si="12"/>
        <v>0</v>
      </c>
      <c r="I27" s="21">
        <f t="shared" si="12"/>
        <v>0</v>
      </c>
      <c r="J27" s="20">
        <f t="shared" si="12"/>
        <v>108913</v>
      </c>
      <c r="K27" s="21">
        <f t="shared" si="12"/>
        <v>0</v>
      </c>
      <c r="L27" s="20">
        <f t="shared" si="12"/>
        <v>108913</v>
      </c>
      <c r="M27" s="20">
        <f t="shared" si="12"/>
        <v>108423</v>
      </c>
      <c r="N27" s="20">
        <f t="shared" si="12"/>
        <v>0</v>
      </c>
      <c r="O27" s="20">
        <f t="shared" si="12"/>
        <v>108423</v>
      </c>
      <c r="P27" s="54">
        <f t="shared" ref="P27:P29" si="13">+O27/L27*100</f>
        <v>99.55009962079825</v>
      </c>
    </row>
    <row r="28" spans="1:16" x14ac:dyDescent="0.2">
      <c r="A28" s="23" t="s">
        <v>34</v>
      </c>
      <c r="B28" s="24">
        <v>39993</v>
      </c>
      <c r="C28" s="25"/>
      <c r="D28" s="24">
        <f>SUM(B28:C28)</f>
        <v>39993</v>
      </c>
      <c r="E28" s="24">
        <v>39993</v>
      </c>
      <c r="F28" s="25"/>
      <c r="G28" s="24">
        <f>SUM(E28:F28)</f>
        <v>39993</v>
      </c>
      <c r="H28" s="8"/>
      <c r="I28" s="11"/>
      <c r="J28" s="8">
        <f>SUM(E28,H28)</f>
        <v>39993</v>
      </c>
      <c r="K28" s="8">
        <f>SUM(F28,I28)</f>
        <v>0</v>
      </c>
      <c r="L28" s="8">
        <f>SUM(J28:K28)</f>
        <v>39993</v>
      </c>
      <c r="M28" s="8">
        <v>39503</v>
      </c>
      <c r="N28" s="8"/>
      <c r="O28" s="8">
        <f t="shared" ref="O28:O29" si="14">+M28+N28</f>
        <v>39503</v>
      </c>
      <c r="P28" s="54">
        <f t="shared" si="13"/>
        <v>98.774785587477808</v>
      </c>
    </row>
    <row r="29" spans="1:16" x14ac:dyDescent="0.2">
      <c r="A29" s="26" t="s">
        <v>31</v>
      </c>
      <c r="B29" s="27"/>
      <c r="C29" s="28"/>
      <c r="D29" s="24">
        <f>SUM(B29:C29)</f>
        <v>0</v>
      </c>
      <c r="E29" s="27">
        <v>68920</v>
      </c>
      <c r="F29" s="28"/>
      <c r="G29" s="24">
        <f>SUM(E29:F29)</f>
        <v>68920</v>
      </c>
      <c r="H29" s="8"/>
      <c r="I29" s="10"/>
      <c r="J29" s="8">
        <f>SUM(E29,H29)</f>
        <v>68920</v>
      </c>
      <c r="K29" s="8">
        <f>SUM(F29,I29)</f>
        <v>0</v>
      </c>
      <c r="L29" s="8">
        <f>SUM(J29:K29)</f>
        <v>68920</v>
      </c>
      <c r="M29" s="8">
        <v>68920</v>
      </c>
      <c r="N29" s="8"/>
      <c r="O29" s="8">
        <f t="shared" si="14"/>
        <v>68920</v>
      </c>
      <c r="P29" s="54">
        <f t="shared" si="13"/>
        <v>100</v>
      </c>
    </row>
    <row r="30" spans="1:16" x14ac:dyDescent="0.2">
      <c r="A30" s="63" t="s">
        <v>14</v>
      </c>
      <c r="B30" s="61">
        <f>SUM(B25,B27)</f>
        <v>14327650</v>
      </c>
      <c r="C30" s="61">
        <f t="shared" ref="C30:L30" si="15">SUM(C25,C27)</f>
        <v>0</v>
      </c>
      <c r="D30" s="61">
        <f t="shared" si="15"/>
        <v>14327650</v>
      </c>
      <c r="E30" s="61">
        <f>SUM(E25,E27)</f>
        <v>14162930</v>
      </c>
      <c r="F30" s="61">
        <f>SUM(F25,F27)</f>
        <v>0</v>
      </c>
      <c r="G30" s="61">
        <f>SUM(G25,G27)</f>
        <v>14162930</v>
      </c>
      <c r="H30" s="61">
        <f>SUM(H25,H27)</f>
        <v>-11542940</v>
      </c>
      <c r="I30" s="71">
        <f t="shared" si="15"/>
        <v>0</v>
      </c>
      <c r="J30" s="61">
        <f t="shared" si="15"/>
        <v>2619990</v>
      </c>
      <c r="K30" s="71">
        <f t="shared" si="15"/>
        <v>0</v>
      </c>
      <c r="L30" s="61">
        <f t="shared" si="15"/>
        <v>2619990</v>
      </c>
      <c r="M30" s="61">
        <f t="shared" ref="M30:N30" si="16">SUM(M25,M27)</f>
        <v>1922517</v>
      </c>
      <c r="N30" s="61">
        <f t="shared" si="16"/>
        <v>964</v>
      </c>
      <c r="O30" s="61">
        <f t="shared" ref="O30" si="17">SUM(O25,O27)</f>
        <v>1923481</v>
      </c>
      <c r="P30" s="77">
        <f>+O30/L30*100</f>
        <v>73.415585555670063</v>
      </c>
    </row>
    <row r="31" spans="1:16" x14ac:dyDescent="0.2">
      <c r="A31" s="64"/>
      <c r="B31" s="62"/>
      <c r="C31" s="62"/>
      <c r="D31" s="62"/>
      <c r="E31" s="62"/>
      <c r="F31" s="62"/>
      <c r="G31" s="62"/>
      <c r="H31" s="62"/>
      <c r="I31" s="72"/>
      <c r="J31" s="62"/>
      <c r="K31" s="72"/>
      <c r="L31" s="62"/>
      <c r="M31" s="62"/>
      <c r="N31" s="62"/>
      <c r="O31" s="62"/>
      <c r="P31" s="78"/>
    </row>
    <row r="32" spans="1:16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6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6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6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6" ht="23.25" customHeight="1" x14ac:dyDescent="0.2">
      <c r="A37" s="65" t="s">
        <v>1</v>
      </c>
      <c r="B37" s="65" t="s">
        <v>6</v>
      </c>
      <c r="C37" s="65" t="s">
        <v>7</v>
      </c>
      <c r="D37" s="65" t="s">
        <v>43</v>
      </c>
      <c r="E37" s="68" t="s">
        <v>44</v>
      </c>
      <c r="F37" s="68"/>
      <c r="G37" s="68"/>
      <c r="H37" s="68" t="s">
        <v>32</v>
      </c>
      <c r="I37" s="68"/>
      <c r="J37" s="68" t="s">
        <v>48</v>
      </c>
      <c r="K37" s="68"/>
      <c r="L37" s="68"/>
      <c r="M37" s="68" t="s">
        <v>46</v>
      </c>
      <c r="N37" s="68"/>
      <c r="O37" s="68"/>
      <c r="P37" s="79" t="s">
        <v>47</v>
      </c>
    </row>
    <row r="38" spans="1:16" ht="12.6" customHeight="1" x14ac:dyDescent="0.2">
      <c r="A38" s="66"/>
      <c r="B38" s="66"/>
      <c r="C38" s="66"/>
      <c r="D38" s="66"/>
      <c r="E38" s="65" t="s">
        <v>6</v>
      </c>
      <c r="F38" s="65" t="s">
        <v>7</v>
      </c>
      <c r="G38" s="65" t="s">
        <v>33</v>
      </c>
      <c r="H38" s="65" t="s">
        <v>6</v>
      </c>
      <c r="I38" s="65" t="s">
        <v>7</v>
      </c>
      <c r="J38" s="65" t="s">
        <v>6</v>
      </c>
      <c r="K38" s="65" t="s">
        <v>7</v>
      </c>
      <c r="L38" s="65" t="s">
        <v>33</v>
      </c>
      <c r="M38" s="65" t="s">
        <v>6</v>
      </c>
      <c r="N38" s="65" t="s">
        <v>7</v>
      </c>
      <c r="O38" s="65" t="s">
        <v>33</v>
      </c>
      <c r="P38" s="80"/>
    </row>
    <row r="39" spans="1:16" ht="34.9" customHeight="1" x14ac:dyDescent="0.2">
      <c r="A39" s="67"/>
      <c r="B39" s="67"/>
      <c r="C39" s="67"/>
      <c r="D39" s="67"/>
      <c r="E39" s="66"/>
      <c r="F39" s="66"/>
      <c r="G39" s="67"/>
      <c r="H39" s="67"/>
      <c r="I39" s="67"/>
      <c r="J39" s="67"/>
      <c r="K39" s="67"/>
      <c r="L39" s="67"/>
      <c r="M39" s="67"/>
      <c r="N39" s="67"/>
      <c r="O39" s="67"/>
      <c r="P39" s="80"/>
    </row>
    <row r="40" spans="1:16" x14ac:dyDescent="0.2">
      <c r="A40" s="31" t="s">
        <v>16</v>
      </c>
      <c r="B40" s="5">
        <f>SUM(B41:B42)</f>
        <v>3020816</v>
      </c>
      <c r="C40" s="5">
        <f>SUM(C41:C42)</f>
        <v>0</v>
      </c>
      <c r="D40" s="5">
        <f>SUM(D41:D42)</f>
        <v>3020816</v>
      </c>
      <c r="E40" s="5">
        <f>SUM(E41:E42)</f>
        <v>2750816</v>
      </c>
      <c r="F40" s="32"/>
      <c r="G40" s="13">
        <f>SUM(E40:F40)</f>
        <v>2750816</v>
      </c>
      <c r="H40" s="13">
        <f>SUM(H41:H42)</f>
        <v>146108</v>
      </c>
      <c r="I40" s="13">
        <f>SUM(I41:I42)</f>
        <v>0</v>
      </c>
      <c r="J40" s="13">
        <f>SUM(E40,H40)</f>
        <v>2896924</v>
      </c>
      <c r="K40" s="13">
        <f>SUM(C40,I40)</f>
        <v>0</v>
      </c>
      <c r="L40" s="13">
        <f>SUM(J40:K40)</f>
        <v>2896924</v>
      </c>
      <c r="M40" s="13">
        <f>SUM(M41:M42)</f>
        <v>166331</v>
      </c>
      <c r="N40" s="13">
        <f>SUM(N41:N42)</f>
        <v>0</v>
      </c>
      <c r="O40" s="13">
        <f t="shared" ref="O40:O47" si="18">+M40+N40</f>
        <v>166331</v>
      </c>
      <c r="P40" s="55">
        <f t="shared" ref="P40:P56" si="19">+O40/L40*100</f>
        <v>5.7416418242245912</v>
      </c>
    </row>
    <row r="41" spans="1:16" x14ac:dyDescent="0.2">
      <c r="A41" s="35" t="s">
        <v>2</v>
      </c>
      <c r="B41" s="36">
        <v>2611914</v>
      </c>
      <c r="C41" s="37"/>
      <c r="D41" s="36">
        <f>SUM(B41:C41)</f>
        <v>2611914</v>
      </c>
      <c r="E41" s="36">
        <v>2341914</v>
      </c>
      <c r="F41" s="37"/>
      <c r="G41" s="36">
        <f>SUM(E41:F41)</f>
        <v>2341914</v>
      </c>
      <c r="H41" s="49"/>
      <c r="I41" s="50"/>
      <c r="J41" s="36">
        <f>SUM(E41,H41)</f>
        <v>2341914</v>
      </c>
      <c r="K41" s="36">
        <f>SUM(F41,I41)</f>
        <v>0</v>
      </c>
      <c r="L41" s="36">
        <f>SUM(J41:K41)</f>
        <v>2341914</v>
      </c>
      <c r="M41" s="36">
        <v>20223</v>
      </c>
      <c r="N41" s="36"/>
      <c r="O41" s="36">
        <f t="shared" si="18"/>
        <v>20223</v>
      </c>
      <c r="P41" s="54">
        <f t="shared" si="19"/>
        <v>0.86352445051355431</v>
      </c>
    </row>
    <row r="42" spans="1:16" x14ac:dyDescent="0.2">
      <c r="A42" s="46" t="s">
        <v>41</v>
      </c>
      <c r="B42" s="36">
        <v>408902</v>
      </c>
      <c r="C42" s="47"/>
      <c r="D42" s="36">
        <f>SUM(B42:C42)</f>
        <v>408902</v>
      </c>
      <c r="E42" s="36">
        <v>408902</v>
      </c>
      <c r="F42" s="47"/>
      <c r="G42" s="48">
        <f>SUM(E42:F42)</f>
        <v>408902</v>
      </c>
      <c r="H42" s="36">
        <v>146108</v>
      </c>
      <c r="I42" s="50"/>
      <c r="J42" s="48">
        <f>SUM(E42,H42)</f>
        <v>555010</v>
      </c>
      <c r="K42" s="48">
        <f>SUM(F42,I42)</f>
        <v>0</v>
      </c>
      <c r="L42" s="48">
        <f>SUM(J42:K42)</f>
        <v>555010</v>
      </c>
      <c r="M42" s="36">
        <v>146108</v>
      </c>
      <c r="N42" s="36"/>
      <c r="O42" s="36">
        <f t="shared" si="18"/>
        <v>146108</v>
      </c>
      <c r="P42" s="54">
        <f t="shared" si="19"/>
        <v>26.325291436190341</v>
      </c>
    </row>
    <row r="43" spans="1:16" x14ac:dyDescent="0.2">
      <c r="A43" s="33"/>
      <c r="B43" s="13"/>
      <c r="C43" s="3"/>
      <c r="D43" s="7"/>
      <c r="E43" s="13"/>
      <c r="F43" s="3"/>
      <c r="G43" s="7"/>
      <c r="H43" s="3"/>
      <c r="I43" s="7"/>
      <c r="J43" s="7"/>
      <c r="K43" s="11"/>
      <c r="L43" s="7"/>
      <c r="M43" s="7"/>
      <c r="N43" s="7"/>
      <c r="O43" s="7"/>
      <c r="P43" s="54"/>
    </row>
    <row r="44" spans="1:16" x14ac:dyDescent="0.2">
      <c r="A44" s="34" t="s">
        <v>4</v>
      </c>
      <c r="B44" s="13">
        <v>4675890</v>
      </c>
      <c r="C44" s="14">
        <v>7850</v>
      </c>
      <c r="D44" s="13">
        <f>SUM(B44:C44)</f>
        <v>4683740</v>
      </c>
      <c r="E44" s="13">
        <v>5994502</v>
      </c>
      <c r="F44" s="14">
        <v>8150</v>
      </c>
      <c r="G44" s="13">
        <f>SUM(E44:F44)</f>
        <v>6002652</v>
      </c>
      <c r="H44" s="13">
        <v>-1958291</v>
      </c>
      <c r="I44" s="13">
        <v>49726</v>
      </c>
      <c r="J44" s="13">
        <f>SUM(E44,H44)</f>
        <v>4036211</v>
      </c>
      <c r="K44" s="13">
        <f>SUM(F44,I44)</f>
        <v>57876</v>
      </c>
      <c r="L44" s="13">
        <f>SUM(J44:K44)</f>
        <v>4094087</v>
      </c>
      <c r="M44" s="13">
        <v>1477962</v>
      </c>
      <c r="N44" s="13">
        <v>49953</v>
      </c>
      <c r="O44" s="13">
        <f t="shared" si="18"/>
        <v>1527915</v>
      </c>
      <c r="P44" s="54">
        <f t="shared" si="19"/>
        <v>37.320042295144191</v>
      </c>
    </row>
    <row r="45" spans="1:16" x14ac:dyDescent="0.2">
      <c r="A45" s="35" t="s">
        <v>18</v>
      </c>
      <c r="B45" s="36"/>
      <c r="C45" s="36"/>
      <c r="D45" s="36">
        <f>SUM(B45:C45)</f>
        <v>0</v>
      </c>
      <c r="E45" s="36">
        <v>5724</v>
      </c>
      <c r="F45" s="36"/>
      <c r="G45" s="36">
        <f>SUM(E45:F45)</f>
        <v>5724</v>
      </c>
      <c r="H45" s="1">
        <v>-5724</v>
      </c>
      <c r="I45" s="36">
        <v>49574</v>
      </c>
      <c r="J45" s="36">
        <f>SUM(E45,H45)</f>
        <v>0</v>
      </c>
      <c r="K45" s="36">
        <f>SUM(F45,I45)</f>
        <v>49574</v>
      </c>
      <c r="L45" s="36">
        <f>SUM(J45:K45)</f>
        <v>49574</v>
      </c>
      <c r="M45" s="36"/>
      <c r="N45" s="36">
        <v>49282</v>
      </c>
      <c r="O45" s="36">
        <f t="shared" si="18"/>
        <v>49282</v>
      </c>
      <c r="P45" s="54">
        <f t="shared" si="19"/>
        <v>99.410981562916049</v>
      </c>
    </row>
    <row r="46" spans="1:16" x14ac:dyDescent="0.2">
      <c r="A46" s="34"/>
      <c r="B46" s="13"/>
      <c r="C46" s="14"/>
      <c r="D46" s="13"/>
      <c r="E46" s="13"/>
      <c r="F46" s="14"/>
      <c r="G46" s="13"/>
      <c r="H46" s="36"/>
      <c r="I46" s="7"/>
      <c r="J46" s="36"/>
      <c r="K46" s="10"/>
      <c r="L46" s="8"/>
      <c r="M46" s="7"/>
      <c r="N46" s="7"/>
      <c r="O46" s="7"/>
      <c r="P46" s="54"/>
    </row>
    <row r="47" spans="1:16" x14ac:dyDescent="0.2">
      <c r="A47" s="34" t="s">
        <v>3</v>
      </c>
      <c r="B47" s="13">
        <v>1502292</v>
      </c>
      <c r="C47" s="14"/>
      <c r="D47" s="13">
        <f>SUM(B47:C47)</f>
        <v>1502292</v>
      </c>
      <c r="E47" s="13">
        <v>1434234</v>
      </c>
      <c r="F47" s="14"/>
      <c r="G47" s="13">
        <f>SUM(E47:F47)</f>
        <v>1434234</v>
      </c>
      <c r="H47" s="15">
        <v>-1282983</v>
      </c>
      <c r="I47" s="12"/>
      <c r="J47" s="13">
        <f>SUM(E47,H47)</f>
        <v>151251</v>
      </c>
      <c r="K47" s="13">
        <f>SUM(F47,I47)</f>
        <v>0</v>
      </c>
      <c r="L47" s="13">
        <f>SUM(J47:K47)</f>
        <v>151251</v>
      </c>
      <c r="M47" s="13">
        <v>151250</v>
      </c>
      <c r="N47" s="7"/>
      <c r="O47" s="13">
        <f t="shared" si="18"/>
        <v>151250</v>
      </c>
      <c r="P47" s="54">
        <f t="shared" si="19"/>
        <v>99.999338847346465</v>
      </c>
    </row>
    <row r="48" spans="1:16" x14ac:dyDescent="0.2">
      <c r="A48" s="34"/>
      <c r="B48" s="13"/>
      <c r="C48" s="14"/>
      <c r="D48" s="13"/>
      <c r="E48" s="13"/>
      <c r="F48" s="14"/>
      <c r="G48" s="13"/>
      <c r="H48" s="3"/>
      <c r="I48" s="7"/>
      <c r="J48" s="8"/>
      <c r="K48" s="10"/>
      <c r="L48" s="8"/>
      <c r="M48" s="7"/>
      <c r="N48" s="7"/>
      <c r="O48" s="7"/>
      <c r="P48" s="54"/>
    </row>
    <row r="49" spans="1:16" x14ac:dyDescent="0.2">
      <c r="A49" s="34"/>
      <c r="B49" s="13"/>
      <c r="C49" s="14"/>
      <c r="D49" s="13"/>
      <c r="E49" s="13"/>
      <c r="F49" s="14"/>
      <c r="G49" s="13"/>
      <c r="H49" s="3"/>
      <c r="I49" s="7"/>
      <c r="J49" s="8"/>
      <c r="K49" s="10"/>
      <c r="L49" s="8"/>
      <c r="M49" s="7"/>
      <c r="N49" s="7"/>
      <c r="O49" s="7"/>
      <c r="P49" s="54"/>
    </row>
    <row r="50" spans="1:16" x14ac:dyDescent="0.2">
      <c r="A50" s="34" t="s">
        <v>17</v>
      </c>
      <c r="B50" s="13">
        <f t="shared" ref="B50:O50" si="20">SUM(B51:B54)</f>
        <v>351997</v>
      </c>
      <c r="C50" s="14">
        <f t="shared" si="20"/>
        <v>56000</v>
      </c>
      <c r="D50" s="13">
        <f t="shared" si="20"/>
        <v>407997</v>
      </c>
      <c r="E50" s="13">
        <f>SUM(E51:E54)</f>
        <v>370747</v>
      </c>
      <c r="F50" s="14">
        <f>SUM(F51:F54)</f>
        <v>106035</v>
      </c>
      <c r="G50" s="13">
        <f t="shared" si="20"/>
        <v>476782</v>
      </c>
      <c r="H50" s="15">
        <f t="shared" si="20"/>
        <v>-311431</v>
      </c>
      <c r="I50" s="13">
        <f t="shared" si="20"/>
        <v>-16416</v>
      </c>
      <c r="J50" s="13">
        <f t="shared" si="20"/>
        <v>59316</v>
      </c>
      <c r="K50" s="15">
        <f t="shared" si="20"/>
        <v>89619</v>
      </c>
      <c r="L50" s="13">
        <f t="shared" si="20"/>
        <v>148935</v>
      </c>
      <c r="M50" s="13">
        <f t="shared" si="20"/>
        <v>59235</v>
      </c>
      <c r="N50" s="13">
        <f t="shared" si="20"/>
        <v>84518</v>
      </c>
      <c r="O50" s="13">
        <f t="shared" si="20"/>
        <v>143753</v>
      </c>
      <c r="P50" s="54">
        <f t="shared" si="19"/>
        <v>96.52062980494847</v>
      </c>
    </row>
    <row r="51" spans="1:16" x14ac:dyDescent="0.2">
      <c r="A51" s="33" t="s">
        <v>19</v>
      </c>
      <c r="B51" s="8">
        <v>290297</v>
      </c>
      <c r="C51" s="9">
        <v>1000</v>
      </c>
      <c r="D51" s="8">
        <f>SUM(B51:C51)</f>
        <v>291297</v>
      </c>
      <c r="E51" s="8">
        <v>290297</v>
      </c>
      <c r="F51" s="9">
        <v>1000</v>
      </c>
      <c r="G51" s="8">
        <f>SUM(E51:F51)</f>
        <v>291297</v>
      </c>
      <c r="H51" s="8">
        <v>-269331</v>
      </c>
      <c r="I51" s="8">
        <v>500</v>
      </c>
      <c r="J51" s="8">
        <f t="shared" ref="J51:K53" si="21">SUM(E51,H51)</f>
        <v>20966</v>
      </c>
      <c r="K51" s="8">
        <f t="shared" si="21"/>
        <v>1500</v>
      </c>
      <c r="L51" s="8">
        <f>SUM(J51:K51)</f>
        <v>22466</v>
      </c>
      <c r="M51" s="8">
        <v>20965</v>
      </c>
      <c r="N51" s="8">
        <v>1500</v>
      </c>
      <c r="O51" s="8">
        <f t="shared" ref="O51:O53" si="22">+M51+N51</f>
        <v>22465</v>
      </c>
      <c r="P51" s="54">
        <f t="shared" si="19"/>
        <v>99.995548829342113</v>
      </c>
    </row>
    <row r="52" spans="1:16" x14ac:dyDescent="0.2">
      <c r="A52" s="33" t="s">
        <v>20</v>
      </c>
      <c r="B52" s="8">
        <v>61700</v>
      </c>
      <c r="C52" s="9">
        <v>5000</v>
      </c>
      <c r="D52" s="8">
        <f>SUM(B52:C52)</f>
        <v>66700</v>
      </c>
      <c r="E52" s="8">
        <v>80450</v>
      </c>
      <c r="F52" s="9">
        <v>55035</v>
      </c>
      <c r="G52" s="8">
        <f>SUM(E52:F52)</f>
        <v>135485</v>
      </c>
      <c r="H52" s="9">
        <v>-42100</v>
      </c>
      <c r="I52" s="8">
        <v>31584</v>
      </c>
      <c r="J52" s="8">
        <f t="shared" si="21"/>
        <v>38350</v>
      </c>
      <c r="K52" s="8">
        <f t="shared" si="21"/>
        <v>86619</v>
      </c>
      <c r="L52" s="8">
        <f>SUM(J52:K52)</f>
        <v>124969</v>
      </c>
      <c r="M52" s="8">
        <v>38270</v>
      </c>
      <c r="N52" s="8">
        <v>81518</v>
      </c>
      <c r="O52" s="8">
        <f t="shared" si="22"/>
        <v>119788</v>
      </c>
      <c r="P52" s="54">
        <f t="shared" si="19"/>
        <v>95.854171834614988</v>
      </c>
    </row>
    <row r="53" spans="1:16" x14ac:dyDescent="0.2">
      <c r="A53" s="33" t="s">
        <v>42</v>
      </c>
      <c r="B53" s="8"/>
      <c r="C53" s="9">
        <v>50000</v>
      </c>
      <c r="D53" s="8">
        <f>SUM(B53:C53)</f>
        <v>50000</v>
      </c>
      <c r="E53" s="8"/>
      <c r="F53" s="9">
        <v>50000</v>
      </c>
      <c r="G53" s="8">
        <f>SUM(E53:F53)</f>
        <v>50000</v>
      </c>
      <c r="H53" s="3"/>
      <c r="I53" s="7">
        <v>-48500</v>
      </c>
      <c r="J53" s="8">
        <f t="shared" si="21"/>
        <v>0</v>
      </c>
      <c r="K53" s="8">
        <f t="shared" si="21"/>
        <v>1500</v>
      </c>
      <c r="L53" s="8">
        <f>SUM(J53:K53)</f>
        <v>1500</v>
      </c>
      <c r="M53" s="8"/>
      <c r="N53" s="8">
        <v>1500</v>
      </c>
      <c r="O53" s="8">
        <f t="shared" si="22"/>
        <v>1500</v>
      </c>
      <c r="P53" s="54">
        <f t="shared" si="19"/>
        <v>100</v>
      </c>
    </row>
    <row r="54" spans="1:16" x14ac:dyDescent="0.2">
      <c r="A54" s="33"/>
      <c r="B54" s="8"/>
      <c r="C54" s="3"/>
      <c r="D54" s="8"/>
      <c r="E54" s="8"/>
      <c r="F54" s="3"/>
      <c r="G54" s="8"/>
      <c r="H54" s="3"/>
      <c r="I54" s="7"/>
      <c r="J54" s="8"/>
      <c r="K54" s="10"/>
      <c r="L54" s="8"/>
      <c r="M54" s="7"/>
      <c r="N54" s="7"/>
      <c r="O54" s="7"/>
      <c r="P54" s="54"/>
    </row>
    <row r="55" spans="1:16" x14ac:dyDescent="0.2">
      <c r="A55" s="34" t="s">
        <v>8</v>
      </c>
      <c r="B55" s="13">
        <f t="shared" ref="B55:J55" si="23">SUM(B56)</f>
        <v>120000</v>
      </c>
      <c r="C55" s="14">
        <f t="shared" si="23"/>
        <v>0</v>
      </c>
      <c r="D55" s="13">
        <f t="shared" si="23"/>
        <v>120000</v>
      </c>
      <c r="E55" s="13">
        <f t="shared" si="23"/>
        <v>118370</v>
      </c>
      <c r="F55" s="14">
        <f t="shared" si="23"/>
        <v>0</v>
      </c>
      <c r="G55" s="13">
        <f t="shared" si="23"/>
        <v>118370</v>
      </c>
      <c r="H55" s="15">
        <f t="shared" si="23"/>
        <v>0</v>
      </c>
      <c r="I55" s="13">
        <f t="shared" si="23"/>
        <v>0</v>
      </c>
      <c r="J55" s="13">
        <f t="shared" si="23"/>
        <v>118370</v>
      </c>
      <c r="K55" s="15">
        <f>SUM(C55,I55)</f>
        <v>0</v>
      </c>
      <c r="L55" s="13">
        <f>SUM(J55:K55)</f>
        <v>118370</v>
      </c>
      <c r="M55" s="13"/>
      <c r="N55" s="13"/>
      <c r="O55" s="13">
        <f t="shared" ref="O55" si="24">SUM(M55:N55)</f>
        <v>0</v>
      </c>
      <c r="P55" s="54">
        <f t="shared" si="19"/>
        <v>0</v>
      </c>
    </row>
    <row r="56" spans="1:16" x14ac:dyDescent="0.2">
      <c r="A56" s="33" t="s">
        <v>5</v>
      </c>
      <c r="B56" s="8">
        <v>120000</v>
      </c>
      <c r="C56" s="3"/>
      <c r="D56" s="8">
        <f>SUM(B56:C56)</f>
        <v>120000</v>
      </c>
      <c r="E56" s="8">
        <v>118370</v>
      </c>
      <c r="F56" s="3"/>
      <c r="G56" s="8">
        <f>SUM(E56:F56)</f>
        <v>118370</v>
      </c>
      <c r="H56" s="9"/>
      <c r="I56" s="7"/>
      <c r="J56" s="8">
        <f>SUM(E56,H56)</f>
        <v>118370</v>
      </c>
      <c r="K56" s="8">
        <f>SUM(F56,I56)</f>
        <v>0</v>
      </c>
      <c r="L56" s="8">
        <f>SUM(J56:K56)</f>
        <v>118370</v>
      </c>
      <c r="M56" s="7"/>
      <c r="N56" s="7"/>
      <c r="O56" s="7">
        <f t="shared" ref="O56" si="25">+M56+N56</f>
        <v>0</v>
      </c>
      <c r="P56" s="54">
        <f t="shared" si="19"/>
        <v>0</v>
      </c>
    </row>
    <row r="57" spans="1:16" x14ac:dyDescent="0.2">
      <c r="A57" s="33"/>
      <c r="B57" s="7"/>
      <c r="C57" s="3"/>
      <c r="D57" s="7"/>
      <c r="E57" s="7"/>
      <c r="F57" s="3"/>
      <c r="G57" s="7"/>
      <c r="H57" s="3"/>
      <c r="I57" s="7"/>
      <c r="J57" s="7"/>
      <c r="K57" s="11"/>
      <c r="L57" s="7"/>
      <c r="M57" s="7"/>
      <c r="N57" s="7"/>
      <c r="O57" s="7"/>
      <c r="P57" s="51"/>
    </row>
    <row r="58" spans="1:16" x14ac:dyDescent="0.2">
      <c r="A58" s="38"/>
      <c r="B58" s="39"/>
      <c r="C58" s="40"/>
      <c r="D58" s="16"/>
      <c r="E58" s="39"/>
      <c r="F58" s="40"/>
      <c r="G58" s="7"/>
      <c r="H58" s="3"/>
      <c r="I58" s="16"/>
      <c r="J58" s="16"/>
      <c r="K58" s="11"/>
      <c r="L58" s="7"/>
      <c r="M58" s="7"/>
      <c r="N58" s="7"/>
      <c r="O58" s="7"/>
      <c r="P58" s="51"/>
    </row>
    <row r="59" spans="1:16" x14ac:dyDescent="0.2">
      <c r="A59" s="73" t="s">
        <v>29</v>
      </c>
      <c r="B59" s="61">
        <f t="shared" ref="B59:L59" si="26">SUM(B40,B44,B47,B50,B55)</f>
        <v>9670995</v>
      </c>
      <c r="C59" s="75">
        <f t="shared" si="26"/>
        <v>63850</v>
      </c>
      <c r="D59" s="61">
        <f t="shared" si="26"/>
        <v>9734845</v>
      </c>
      <c r="E59" s="61">
        <f t="shared" si="26"/>
        <v>10668669</v>
      </c>
      <c r="F59" s="75">
        <f t="shared" si="26"/>
        <v>114185</v>
      </c>
      <c r="G59" s="61">
        <f t="shared" si="26"/>
        <v>10782854</v>
      </c>
      <c r="H59" s="71">
        <f t="shared" si="26"/>
        <v>-3406597</v>
      </c>
      <c r="I59" s="61">
        <f t="shared" si="26"/>
        <v>33310</v>
      </c>
      <c r="J59" s="75">
        <f t="shared" si="26"/>
        <v>7262072</v>
      </c>
      <c r="K59" s="61">
        <f t="shared" si="26"/>
        <v>147495</v>
      </c>
      <c r="L59" s="61">
        <f t="shared" si="26"/>
        <v>7409567</v>
      </c>
      <c r="M59" s="61">
        <f>SUM(M40,M44,M47,M50,M55)</f>
        <v>1854778</v>
      </c>
      <c r="N59" s="61">
        <f t="shared" ref="N59:O59" si="27">SUM(N40,N44,N47,N50,N55)</f>
        <v>134471</v>
      </c>
      <c r="O59" s="61">
        <f t="shared" si="27"/>
        <v>1989249</v>
      </c>
      <c r="P59" s="77">
        <f>+O59/L59*100</f>
        <v>26.847034381361283</v>
      </c>
    </row>
    <row r="60" spans="1:16" x14ac:dyDescent="0.2">
      <c r="A60" s="74"/>
      <c r="B60" s="62"/>
      <c r="C60" s="76"/>
      <c r="D60" s="62"/>
      <c r="E60" s="62"/>
      <c r="F60" s="76"/>
      <c r="G60" s="62"/>
      <c r="H60" s="72"/>
      <c r="I60" s="62"/>
      <c r="J60" s="76"/>
      <c r="K60" s="62"/>
      <c r="L60" s="62"/>
      <c r="M60" s="62"/>
      <c r="N60" s="62"/>
      <c r="O60" s="62"/>
      <c r="P60" s="78"/>
    </row>
    <row r="61" spans="1:16" x14ac:dyDescent="0.2">
      <c r="A61" s="41" t="s">
        <v>28</v>
      </c>
      <c r="B61" s="42">
        <f>SUM(B62)</f>
        <v>317596</v>
      </c>
      <c r="C61" s="42">
        <f t="shared" ref="C61:O61" si="28">SUM(C62)</f>
        <v>0</v>
      </c>
      <c r="D61" s="42">
        <f t="shared" si="28"/>
        <v>317596</v>
      </c>
      <c r="E61" s="42">
        <f>SUM(E62)</f>
        <v>359807</v>
      </c>
      <c r="F61" s="42">
        <f t="shared" si="28"/>
        <v>0</v>
      </c>
      <c r="G61" s="42">
        <f t="shared" si="28"/>
        <v>359807</v>
      </c>
      <c r="H61" s="43">
        <f t="shared" si="28"/>
        <v>0</v>
      </c>
      <c r="I61" s="42">
        <f t="shared" si="28"/>
        <v>0</v>
      </c>
      <c r="J61" s="29">
        <f t="shared" si="28"/>
        <v>359807</v>
      </c>
      <c r="K61" s="43">
        <f t="shared" si="28"/>
        <v>0</v>
      </c>
      <c r="L61" s="42">
        <f t="shared" si="28"/>
        <v>359807</v>
      </c>
      <c r="M61" s="42">
        <f t="shared" si="28"/>
        <v>359806</v>
      </c>
      <c r="N61" s="42">
        <f t="shared" si="28"/>
        <v>0</v>
      </c>
      <c r="O61" s="42">
        <f t="shared" si="28"/>
        <v>359806</v>
      </c>
      <c r="P61" s="54">
        <f t="shared" ref="P61:P62" si="29">+O61/L61*100</f>
        <v>99.999722073222586</v>
      </c>
    </row>
    <row r="62" spans="1:16" x14ac:dyDescent="0.2">
      <c r="A62" s="23" t="s">
        <v>37</v>
      </c>
      <c r="B62" s="44">
        <v>317596</v>
      </c>
      <c r="C62" s="3"/>
      <c r="D62" s="8">
        <f>SUM(B62:C62)</f>
        <v>317596</v>
      </c>
      <c r="E62" s="44">
        <v>359807</v>
      </c>
      <c r="F62" s="3"/>
      <c r="G62" s="8">
        <f>SUM(E62:F62)</f>
        <v>359807</v>
      </c>
      <c r="H62" s="10"/>
      <c r="I62" s="7"/>
      <c r="J62" s="8">
        <f>SUM(E62,H62)</f>
        <v>359807</v>
      </c>
      <c r="K62" s="8">
        <f>SUM(F62,I62)</f>
        <v>0</v>
      </c>
      <c r="L62" s="8">
        <f>SUM(J62:K62)</f>
        <v>359807</v>
      </c>
      <c r="M62" s="8">
        <v>359806</v>
      </c>
      <c r="N62" s="8"/>
      <c r="O62" s="8">
        <f t="shared" ref="O62" si="30">+M62+N62</f>
        <v>359806</v>
      </c>
      <c r="P62" s="54">
        <f t="shared" si="29"/>
        <v>99.999722073222586</v>
      </c>
    </row>
    <row r="63" spans="1:16" x14ac:dyDescent="0.2">
      <c r="A63" s="23"/>
      <c r="B63" s="30"/>
      <c r="C63" s="45"/>
      <c r="D63" s="30"/>
      <c r="E63" s="30"/>
      <c r="F63" s="45"/>
      <c r="G63" s="30"/>
      <c r="H63" s="40"/>
      <c r="I63" s="16"/>
      <c r="J63" s="16"/>
      <c r="K63" s="19"/>
      <c r="L63" s="16"/>
      <c r="M63" s="7"/>
      <c r="N63" s="7"/>
      <c r="O63" s="7"/>
      <c r="P63" s="51"/>
    </row>
    <row r="64" spans="1:16" x14ac:dyDescent="0.2">
      <c r="A64" s="63" t="s">
        <v>15</v>
      </c>
      <c r="B64" s="61">
        <f>SUM(B59,B61)</f>
        <v>9988591</v>
      </c>
      <c r="C64" s="61">
        <f t="shared" ref="C64:L64" si="31">SUM(C59,C61)</f>
        <v>63850</v>
      </c>
      <c r="D64" s="61">
        <f t="shared" si="31"/>
        <v>10052441</v>
      </c>
      <c r="E64" s="61">
        <f>SUM(E59,E61)</f>
        <v>11028476</v>
      </c>
      <c r="F64" s="61">
        <f>SUM(F59,F61)</f>
        <v>114185</v>
      </c>
      <c r="G64" s="61">
        <f>SUM(G59,G61)</f>
        <v>11142661</v>
      </c>
      <c r="H64" s="71">
        <f t="shared" si="31"/>
        <v>-3406597</v>
      </c>
      <c r="I64" s="61">
        <f t="shared" si="31"/>
        <v>33310</v>
      </c>
      <c r="J64" s="61">
        <f t="shared" si="31"/>
        <v>7621879</v>
      </c>
      <c r="K64" s="61">
        <f t="shared" si="31"/>
        <v>147495</v>
      </c>
      <c r="L64" s="61">
        <f t="shared" si="31"/>
        <v>7769374</v>
      </c>
      <c r="M64" s="61">
        <f t="shared" ref="M64:N64" si="32">SUM(M59,M61)</f>
        <v>2214584</v>
      </c>
      <c r="N64" s="61">
        <f t="shared" si="32"/>
        <v>134471</v>
      </c>
      <c r="O64" s="61">
        <f>SUM(O59,O61)</f>
        <v>2349055</v>
      </c>
      <c r="P64" s="77">
        <f>+O64/L64*100</f>
        <v>30.234803988069054</v>
      </c>
    </row>
    <row r="65" spans="1:16" x14ac:dyDescent="0.2">
      <c r="A65" s="64"/>
      <c r="B65" s="62"/>
      <c r="C65" s="62"/>
      <c r="D65" s="62"/>
      <c r="E65" s="62"/>
      <c r="F65" s="62"/>
      <c r="G65" s="62"/>
      <c r="H65" s="72"/>
      <c r="I65" s="62"/>
      <c r="J65" s="62"/>
      <c r="K65" s="62"/>
      <c r="L65" s="62"/>
      <c r="M65" s="62"/>
      <c r="N65" s="62"/>
      <c r="O65" s="62"/>
      <c r="P65" s="78"/>
    </row>
    <row r="66" spans="1:16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6" x14ac:dyDescent="0.2">
      <c r="E67" s="53"/>
      <c r="F67" s="53"/>
      <c r="G67" s="53"/>
      <c r="H67" s="53"/>
      <c r="I67" s="53"/>
      <c r="J67" s="53"/>
      <c r="K67" s="52" t="s">
        <v>10</v>
      </c>
      <c r="L67" s="14">
        <f>SUM(L30-L64)</f>
        <v>-5149384</v>
      </c>
      <c r="M67" s="3"/>
      <c r="N67" s="3"/>
      <c r="O67" s="14">
        <f>SUM(O30-O64)</f>
        <v>-425574</v>
      </c>
    </row>
    <row r="68" spans="1:16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6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</sheetData>
  <mergeCells count="105">
    <mergeCell ref="M59:M60"/>
    <mergeCell ref="N59:N60"/>
    <mergeCell ref="O59:O60"/>
    <mergeCell ref="P59:P60"/>
    <mergeCell ref="M64:M65"/>
    <mergeCell ref="N64:N65"/>
    <mergeCell ref="O64:O65"/>
    <mergeCell ref="P64:P65"/>
    <mergeCell ref="M37:O37"/>
    <mergeCell ref="P37:P39"/>
    <mergeCell ref="M38:M39"/>
    <mergeCell ref="N38:N39"/>
    <mergeCell ref="O38:O39"/>
    <mergeCell ref="O30:O31"/>
    <mergeCell ref="P30:P31"/>
    <mergeCell ref="M25:M26"/>
    <mergeCell ref="N25:N26"/>
    <mergeCell ref="O25:O26"/>
    <mergeCell ref="P25:P26"/>
    <mergeCell ref="M4:O4"/>
    <mergeCell ref="M5:M6"/>
    <mergeCell ref="N5:N6"/>
    <mergeCell ref="O5:O6"/>
    <mergeCell ref="P4:P6"/>
    <mergeCell ref="L59:L60"/>
    <mergeCell ref="H64:H65"/>
    <mergeCell ref="I64:I65"/>
    <mergeCell ref="J64:J65"/>
    <mergeCell ref="K64:K65"/>
    <mergeCell ref="L64:L65"/>
    <mergeCell ref="J59:J60"/>
    <mergeCell ref="K59:K60"/>
    <mergeCell ref="G59:G60"/>
    <mergeCell ref="G64:G65"/>
    <mergeCell ref="I59:I60"/>
    <mergeCell ref="B64:B65"/>
    <mergeCell ref="A64:A65"/>
    <mergeCell ref="A59:A60"/>
    <mergeCell ref="B59:B60"/>
    <mergeCell ref="E59:E60"/>
    <mergeCell ref="H59:H60"/>
    <mergeCell ref="F59:F60"/>
    <mergeCell ref="C64:C65"/>
    <mergeCell ref="D64:D65"/>
    <mergeCell ref="E64:E65"/>
    <mergeCell ref="F64:F65"/>
    <mergeCell ref="C59:C60"/>
    <mergeCell ref="D59:D60"/>
    <mergeCell ref="D37:D39"/>
    <mergeCell ref="C37:C39"/>
    <mergeCell ref="B25:B26"/>
    <mergeCell ref="F38:F39"/>
    <mergeCell ref="C4:C6"/>
    <mergeCell ref="G30:G31"/>
    <mergeCell ref="B30:B31"/>
    <mergeCell ref="B37:B39"/>
    <mergeCell ref="E37:G37"/>
    <mergeCell ref="H38:H39"/>
    <mergeCell ref="J38:J39"/>
    <mergeCell ref="K38:K39"/>
    <mergeCell ref="L30:L31"/>
    <mergeCell ref="A25:A26"/>
    <mergeCell ref="C30:C31"/>
    <mergeCell ref="I30:I31"/>
    <mergeCell ref="E25:E26"/>
    <mergeCell ref="G38:G39"/>
    <mergeCell ref="A37:A39"/>
    <mergeCell ref="H37:I37"/>
    <mergeCell ref="E30:E31"/>
    <mergeCell ref="I38:I39"/>
    <mergeCell ref="E38:E39"/>
    <mergeCell ref="F25:F26"/>
    <mergeCell ref="F30:F31"/>
    <mergeCell ref="K25:K26"/>
    <mergeCell ref="K30:K31"/>
    <mergeCell ref="J37:L37"/>
    <mergeCell ref="L38:L39"/>
    <mergeCell ref="L25:L26"/>
    <mergeCell ref="J30:J31"/>
    <mergeCell ref="J25:J26"/>
    <mergeCell ref="G25:G26"/>
    <mergeCell ref="A2:P2"/>
    <mergeCell ref="H25:H26"/>
    <mergeCell ref="I25:I26"/>
    <mergeCell ref="H30:H31"/>
    <mergeCell ref="A30:A31"/>
    <mergeCell ref="D30:D31"/>
    <mergeCell ref="A4:A6"/>
    <mergeCell ref="I5:I6"/>
    <mergeCell ref="G5:G6"/>
    <mergeCell ref="L5:L6"/>
    <mergeCell ref="H5:H6"/>
    <mergeCell ref="J4:L4"/>
    <mergeCell ref="H4:I4"/>
    <mergeCell ref="E4:G4"/>
    <mergeCell ref="E5:E6"/>
    <mergeCell ref="F5:F6"/>
    <mergeCell ref="B4:B6"/>
    <mergeCell ref="D4:D6"/>
    <mergeCell ref="J5:J6"/>
    <mergeCell ref="K5:K6"/>
    <mergeCell ref="C25:C26"/>
    <mergeCell ref="D25:D26"/>
    <mergeCell ref="M30:M31"/>
    <mergeCell ref="N30:N31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8" scale="90" orientation="portrait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2024-05-24T05:21:42Z</cp:lastPrinted>
  <dcterms:created xsi:type="dcterms:W3CDTF">1997-01-17T14:02:09Z</dcterms:created>
  <dcterms:modified xsi:type="dcterms:W3CDTF">2024-05-24T05:21:54Z</dcterms:modified>
</cp:coreProperties>
</file>